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35" windowHeight="12015" activeTab="6"/>
  </bookViews>
  <sheets>
    <sheet name="Премиум" sheetId="1" r:id="rId1"/>
    <sheet name="Люкс" sheetId="2" r:id="rId2"/>
    <sheet name="Экстра" sheetId="3" r:id="rId3"/>
    <sheet name="репакс" sheetId="4" r:id="rId4"/>
    <sheet name="фреш" sheetId="5" r:id="rId5"/>
    <sheet name="Прайс" sheetId="6" r:id="rId6"/>
    <sheet name="Кл.прайс" sheetId="7" r:id="rId7"/>
  </sheets>
  <definedNames>
    <definedName name="_xlnm.Print_Area" localSheetId="1">'Люкс'!$A$1:$G$46</definedName>
    <definedName name="_xlnm.Print_Area" localSheetId="0">'Премиум'!$A$1:$G$46</definedName>
    <definedName name="_xlnm.Print_Area" localSheetId="3">'репакс'!$A$1:$G$53</definedName>
    <definedName name="_xlnm.Print_Area" localSheetId="2">'Экстра'!$A$1:$G$47</definedName>
  </definedNames>
  <calcPr fullCalcOnLoad="1"/>
</workbook>
</file>

<file path=xl/sharedStrings.xml><?xml version="1.0" encoding="utf-8"?>
<sst xmlns="http://schemas.openxmlformats.org/spreadsheetml/2006/main" count="361" uniqueCount="140">
  <si>
    <t>СИП панели 68</t>
  </si>
  <si>
    <t>СИП панели 124</t>
  </si>
  <si>
    <t>Кол-во</t>
  </si>
  <si>
    <t>Цена р</t>
  </si>
  <si>
    <t>Стоим р</t>
  </si>
  <si>
    <t>Дверь в парную липа</t>
  </si>
  <si>
    <t>Дверь входная Сосна</t>
  </si>
  <si>
    <t>Стоимость Комплекта</t>
  </si>
  <si>
    <t>Фундамент Точечный точек</t>
  </si>
  <si>
    <t>Стены парной Вагонка Сосна АВ кв.м</t>
  </si>
  <si>
    <t>Потолок Парной Вогонка Сосна АВ кв.м</t>
  </si>
  <si>
    <t>Пол Парной Доска строганая</t>
  </si>
  <si>
    <t>Полог в парной Липа</t>
  </si>
  <si>
    <t>Душевая Поддон Душевой металл</t>
  </si>
  <si>
    <t>Душевая стены ваг.пластик</t>
  </si>
  <si>
    <t>Душевая потолок Ваг.Сосна АВ</t>
  </si>
  <si>
    <t>Душевая пол Линолиум</t>
  </si>
  <si>
    <t>Душевая шторка</t>
  </si>
  <si>
    <t>Душевая бак с лейкой на крышу</t>
  </si>
  <si>
    <t>Душевая Эл. нареватьль с разводкой</t>
  </si>
  <si>
    <t>Яма Сливная на 3 покрышки с выводом</t>
  </si>
  <si>
    <t>Комната отдаха Стены сосна АВ</t>
  </si>
  <si>
    <t>Комната отдаха Потолок сосна АВ</t>
  </si>
  <si>
    <t>Печь Каменка дровяная с дымоходом</t>
  </si>
  <si>
    <t>Установа печи с Дымоходом</t>
  </si>
  <si>
    <t>Эл .Разводка 1т.</t>
  </si>
  <si>
    <t>Металл на крышу с уклаткой Проф.л.оц.</t>
  </si>
  <si>
    <t>Металл на крышу с уклаткой Проф.л.кр.</t>
  </si>
  <si>
    <t>Нар.Отд. Сайдинг.Орто</t>
  </si>
  <si>
    <t>Нар Отделка БлогХаус или имитац.Бр.</t>
  </si>
  <si>
    <t>Крылечко 80х50 доска струг</t>
  </si>
  <si>
    <t>Пристрой открытый брус. Кв.м</t>
  </si>
  <si>
    <t>Пристрой закрытый летния Кв.м</t>
  </si>
  <si>
    <t>Доставка более 60 км от Нбуяна</t>
  </si>
  <si>
    <t>ИТОГО отделка</t>
  </si>
  <si>
    <t>кв.м</t>
  </si>
  <si>
    <t>Монтаж комплекта с матер. Кв.м</t>
  </si>
  <si>
    <t>Итого комплект под ключ</t>
  </si>
  <si>
    <t>ИТОГО</t>
  </si>
  <si>
    <t>Комната отдыха линолиум ср</t>
  </si>
  <si>
    <t>Выбор</t>
  </si>
  <si>
    <t>Окно 1000х1200</t>
  </si>
  <si>
    <t>Окно 700х1000 Пластиковое</t>
  </si>
  <si>
    <t>Комната отдыха Стены  2-Этаж Ваг. АВ</t>
  </si>
  <si>
    <t>Комната отдыха  2-Этаж Линолиум</t>
  </si>
  <si>
    <t>Комната отдыха перила на лес.  2-Этаж</t>
  </si>
  <si>
    <t>Дополнительное окно в душевой</t>
  </si>
  <si>
    <t>Баня Экстра</t>
  </si>
  <si>
    <t>Баня Люкс</t>
  </si>
  <si>
    <t>Баня Премиум</t>
  </si>
  <si>
    <t>Баня Фреш</t>
  </si>
  <si>
    <t>Сумма договора</t>
  </si>
  <si>
    <t>Предоплата</t>
  </si>
  <si>
    <t>2 оплата</t>
  </si>
  <si>
    <t>3 оплата</t>
  </si>
  <si>
    <t xml:space="preserve">2 оплата </t>
  </si>
  <si>
    <t>Баня Царская 2Этажа</t>
  </si>
  <si>
    <t>Налоги УСН-6% 43 -от ФОТ</t>
  </si>
  <si>
    <t>стоимость</t>
  </si>
  <si>
    <t>со скидкой</t>
  </si>
  <si>
    <t>Комплект</t>
  </si>
  <si>
    <t>Комплект мин.</t>
  </si>
  <si>
    <t>Комплект оптима</t>
  </si>
  <si>
    <t>комплект макс.</t>
  </si>
  <si>
    <t>Нар.Отд. Сайдинг.</t>
  </si>
  <si>
    <t>Лестница без пертил</t>
  </si>
  <si>
    <t>Пол Парной имитация бруса</t>
  </si>
  <si>
    <t>Душевая цсп подготовка под плитку</t>
  </si>
  <si>
    <t>Душевая пол плитка</t>
  </si>
  <si>
    <t>Дверь в парную и душевую липа \сосна с уст.</t>
  </si>
  <si>
    <t>Окно Пластиковое 1000х1160 двухкамерное</t>
  </si>
  <si>
    <t>Окно пластиковое 2х камерное 1000х600</t>
  </si>
  <si>
    <t>Душевая укладка плитки+ Сифон с выводом</t>
  </si>
  <si>
    <t>Установка печи каменки с дымоходом</t>
  </si>
  <si>
    <t>материаллы дымоудаления трубы переходы</t>
  </si>
  <si>
    <t>Отделка сайд. франтонных карнизов с мат.</t>
  </si>
  <si>
    <t>Печь Каменка  12-16куб с баком на 44л</t>
  </si>
  <si>
    <t>Цены</t>
  </si>
  <si>
    <t>Сип 68</t>
  </si>
  <si>
    <t>Сип 124</t>
  </si>
  <si>
    <t>Дверь   дер</t>
  </si>
  <si>
    <t>Дверь Ме</t>
  </si>
  <si>
    <t>Лесница</t>
  </si>
  <si>
    <t>окно</t>
  </si>
  <si>
    <t>фундамент</t>
  </si>
  <si>
    <t>вагонка</t>
  </si>
  <si>
    <t>линолиум</t>
  </si>
  <si>
    <t>эллектрика</t>
  </si>
  <si>
    <t>метал цинк</t>
  </si>
  <si>
    <t>метал цвет</t>
  </si>
  <si>
    <t>дверь уст</t>
  </si>
  <si>
    <t>сайдинг</t>
  </si>
  <si>
    <t>имитация</t>
  </si>
  <si>
    <t>доставка</t>
  </si>
  <si>
    <t>окн 1х0,6</t>
  </si>
  <si>
    <t>перила лес</t>
  </si>
  <si>
    <t>Крыл козы</t>
  </si>
  <si>
    <t>Пристр откр</t>
  </si>
  <si>
    <t>прист закр</t>
  </si>
  <si>
    <t>окно Уст</t>
  </si>
  <si>
    <t>СИП 120</t>
  </si>
  <si>
    <t>Мет обр.ц</t>
  </si>
  <si>
    <t>мет обр цв</t>
  </si>
  <si>
    <t>СИП120</t>
  </si>
  <si>
    <t>Окно 400х400</t>
  </si>
  <si>
    <t>печь с труб 1э</t>
  </si>
  <si>
    <t>Доска пол.им</t>
  </si>
  <si>
    <t>Окно 400х400 липа</t>
  </si>
  <si>
    <t>Окно 400х400л</t>
  </si>
  <si>
    <t>Дверь Липа</t>
  </si>
  <si>
    <t>Полог 1,5</t>
  </si>
  <si>
    <t>полог 2</t>
  </si>
  <si>
    <t>Душ поддон</t>
  </si>
  <si>
    <t>Вагонка пласю</t>
  </si>
  <si>
    <t>шторка ус</t>
  </si>
  <si>
    <t>Бак на крышу</t>
  </si>
  <si>
    <t>Титан с разводко</t>
  </si>
  <si>
    <t>Титан Эл. нареватьль с разводкой</t>
  </si>
  <si>
    <t>сливная яма</t>
  </si>
  <si>
    <t>каменка</t>
  </si>
  <si>
    <t>Установака дверей</t>
  </si>
  <si>
    <t>Усановка окон</t>
  </si>
  <si>
    <t>окно бан</t>
  </si>
  <si>
    <t>Пристрой закрытый  Кв.м</t>
  </si>
  <si>
    <t>Крылечко+навес 80х50 доска струг</t>
  </si>
  <si>
    <t>Установка дверей</t>
  </si>
  <si>
    <t>Установка окон</t>
  </si>
  <si>
    <t xml:space="preserve">Крылечко+ навес 80х50 </t>
  </si>
  <si>
    <t>Крылечко + навес</t>
  </si>
  <si>
    <t>Крылечко 80х50 +навес</t>
  </si>
  <si>
    <t>Примиум</t>
  </si>
  <si>
    <t>Скидка</t>
  </si>
  <si>
    <t>Налоги УСН-6% 43 -от ФОТ+Дил.</t>
  </si>
  <si>
    <t>Пол Парной Имитация бруса</t>
  </si>
  <si>
    <t>Экстра</t>
  </si>
  <si>
    <t>Люкс</t>
  </si>
  <si>
    <t xml:space="preserve">Дверь входная Металл </t>
  </si>
  <si>
    <t>Релакс</t>
  </si>
  <si>
    <t>Окно 600х1200</t>
  </si>
  <si>
    <t>Фреш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</si>
</sst>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34997999668121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37" fillId="16" borderId="10" xfId="0" applyFont="1" applyFill="1" applyBorder="1" applyAlignment="1">
      <alignment/>
    </xf>
    <xf numFmtId="0" fontId="37" fillId="16" borderId="11" xfId="0" applyFont="1" applyFill="1" applyBorder="1" applyAlignment="1">
      <alignment/>
    </xf>
    <xf numFmtId="0" fontId="37" fillId="16" borderId="12" xfId="0" applyFont="1" applyFill="1" applyBorder="1" applyAlignment="1">
      <alignment/>
    </xf>
    <xf numFmtId="0" fontId="35" fillId="0" borderId="13" xfId="0" applyFont="1" applyBorder="1" applyAlignment="1">
      <alignment/>
    </xf>
    <xf numFmtId="0" fontId="0" fillId="34" borderId="13" xfId="0" applyFill="1" applyBorder="1" applyAlignment="1">
      <alignment/>
    </xf>
    <xf numFmtId="0" fontId="35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9" fillId="33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35" fillId="34" borderId="10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0" fillId="36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7" borderId="13" xfId="0" applyFill="1" applyBorder="1" applyAlignment="1">
      <alignment/>
    </xf>
    <xf numFmtId="0" fontId="19" fillId="34" borderId="12" xfId="0" applyFont="1" applyFill="1" applyBorder="1" applyAlignment="1">
      <alignment/>
    </xf>
    <xf numFmtId="9" fontId="0" fillId="0" borderId="13" xfId="0" applyNumberFormat="1" applyBorder="1" applyAlignment="1">
      <alignment/>
    </xf>
    <xf numFmtId="0" fontId="19" fillId="35" borderId="13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37" fillId="36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0" borderId="13" xfId="0" applyNumberFormat="1" applyFont="1" applyBorder="1" applyAlignment="1">
      <alignment/>
    </xf>
    <xf numFmtId="1" fontId="0" fillId="36" borderId="13" xfId="0" applyNumberFormat="1" applyFill="1" applyBorder="1" applyAlignment="1">
      <alignment/>
    </xf>
    <xf numFmtId="0" fontId="0" fillId="33" borderId="0" xfId="0" applyFill="1" applyAlignment="1">
      <alignment/>
    </xf>
    <xf numFmtId="0" fontId="19" fillId="33" borderId="12" xfId="0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7" xfId="0" applyFill="1" applyBorder="1" applyAlignment="1">
      <alignment/>
    </xf>
    <xf numFmtId="0" fontId="0" fillId="33" borderId="19" xfId="0" applyFill="1" applyBorder="1" applyAlignment="1">
      <alignment/>
    </xf>
    <xf numFmtId="0" fontId="38" fillId="0" borderId="11" xfId="0" applyFont="1" applyBorder="1" applyAlignment="1">
      <alignment/>
    </xf>
    <xf numFmtId="0" fontId="0" fillId="35" borderId="12" xfId="0" applyFill="1" applyBorder="1" applyAlignment="1">
      <alignment/>
    </xf>
    <xf numFmtId="0" fontId="38" fillId="34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0">
      <selection activeCell="I13" sqref="I13:L15"/>
    </sheetView>
  </sheetViews>
  <sheetFormatPr defaultColWidth="9.140625" defaultRowHeight="15"/>
  <cols>
    <col min="1" max="1" width="31.421875" style="0" customWidth="1"/>
    <col min="2" max="2" width="5.8515625" style="0" customWidth="1"/>
    <col min="3" max="3" width="5.28125" style="0" customWidth="1"/>
    <col min="4" max="4" width="5.7109375" style="0" customWidth="1"/>
    <col min="5" max="5" width="7.57421875" style="0" customWidth="1"/>
    <col min="8" max="8" width="10.8515625" style="0" customWidth="1"/>
    <col min="9" max="9" width="10.421875" style="0" customWidth="1"/>
    <col min="10" max="10" width="14.421875" style="0" customWidth="1"/>
    <col min="11" max="11" width="17.140625" style="0" customWidth="1"/>
    <col min="12" max="12" width="14.7109375" style="0" customWidth="1"/>
  </cols>
  <sheetData>
    <row r="1" spans="1:9" ht="15.75">
      <c r="A1" s="9" t="s">
        <v>49</v>
      </c>
      <c r="B1" s="10"/>
      <c r="C1" s="10"/>
      <c r="D1" s="11"/>
      <c r="E1" s="4" t="s">
        <v>2</v>
      </c>
      <c r="F1" s="4" t="s">
        <v>3</v>
      </c>
      <c r="G1" s="4" t="s">
        <v>4</v>
      </c>
      <c r="I1" s="23"/>
    </row>
    <row r="2" spans="1:9" ht="15">
      <c r="A2" s="1" t="s">
        <v>0</v>
      </c>
      <c r="B2" s="2"/>
      <c r="C2" s="2"/>
      <c r="D2" s="3"/>
      <c r="E2" s="4">
        <v>16</v>
      </c>
      <c r="F2" s="4">
        <f>Прайс!B2</f>
        <v>4750</v>
      </c>
      <c r="G2" s="4">
        <f aca="true" t="shared" si="0" ref="G2:G7">E2*F2</f>
        <v>76000</v>
      </c>
      <c r="I2" s="23"/>
    </row>
    <row r="3" spans="1:9" ht="15">
      <c r="A3" s="1" t="s">
        <v>1</v>
      </c>
      <c r="B3" s="2"/>
      <c r="C3" s="2"/>
      <c r="D3" s="3"/>
      <c r="E3" s="4">
        <v>3</v>
      </c>
      <c r="F3" s="4">
        <f>Прайс!C2</f>
        <v>6500</v>
      </c>
      <c r="G3" s="4">
        <f t="shared" si="0"/>
        <v>19500</v>
      </c>
      <c r="I3" s="23"/>
    </row>
    <row r="4" spans="1:9" ht="15">
      <c r="A4" s="1" t="s">
        <v>107</v>
      </c>
      <c r="B4" s="2"/>
      <c r="C4" s="2"/>
      <c r="D4" s="3"/>
      <c r="E4" s="4">
        <v>2</v>
      </c>
      <c r="F4" s="4">
        <f>Прайс!D8</f>
        <v>1800</v>
      </c>
      <c r="G4" s="4">
        <f t="shared" si="0"/>
        <v>3600</v>
      </c>
      <c r="I4" s="23"/>
    </row>
    <row r="5" spans="1:9" ht="15">
      <c r="A5" s="1" t="s">
        <v>6</v>
      </c>
      <c r="B5" s="2"/>
      <c r="C5" s="2"/>
      <c r="D5" s="3"/>
      <c r="E5" s="4">
        <v>1</v>
      </c>
      <c r="F5" s="4">
        <f>Прайс!D2</f>
        <v>6000</v>
      </c>
      <c r="G5" s="4">
        <f t="shared" si="0"/>
        <v>6000</v>
      </c>
      <c r="I5" s="23"/>
    </row>
    <row r="6" spans="1:9" ht="15">
      <c r="A6" s="1" t="s">
        <v>5</v>
      </c>
      <c r="B6" s="2"/>
      <c r="C6" s="2"/>
      <c r="D6" s="3"/>
      <c r="E6" s="4">
        <v>1</v>
      </c>
      <c r="F6" s="4">
        <f>Прайс!E8</f>
        <v>6000</v>
      </c>
      <c r="G6" s="4">
        <f t="shared" si="0"/>
        <v>6000</v>
      </c>
      <c r="I6" s="23"/>
    </row>
    <row r="7" spans="1:7" ht="15">
      <c r="A7" s="1" t="s">
        <v>46</v>
      </c>
      <c r="B7" s="2"/>
      <c r="C7" s="2"/>
      <c r="D7" s="3"/>
      <c r="E7" s="4">
        <v>0</v>
      </c>
      <c r="F7" s="4">
        <f>Прайс!D8</f>
        <v>1800</v>
      </c>
      <c r="G7" s="4">
        <f t="shared" si="0"/>
        <v>0</v>
      </c>
    </row>
    <row r="8" spans="1:7" ht="15">
      <c r="A8" s="5" t="s">
        <v>7</v>
      </c>
      <c r="B8" s="6"/>
      <c r="C8" s="7" t="s">
        <v>35</v>
      </c>
      <c r="D8" s="7" t="s">
        <v>40</v>
      </c>
      <c r="E8" s="4"/>
      <c r="F8" s="4"/>
      <c r="G8" s="14">
        <f>SUM(G2:G7)</f>
        <v>111100</v>
      </c>
    </row>
    <row r="9" spans="1:7" ht="15">
      <c r="A9" s="17" t="s">
        <v>8</v>
      </c>
      <c r="B9" s="18"/>
      <c r="C9" s="19">
        <v>6</v>
      </c>
      <c r="D9" s="7">
        <v>1</v>
      </c>
      <c r="E9" s="19">
        <f>C9*D9</f>
        <v>6</v>
      </c>
      <c r="F9" s="19">
        <f>Прайс!H2</f>
        <v>600</v>
      </c>
      <c r="G9" s="19">
        <f aca="true" t="shared" si="1" ref="G9:G34">E9*F9</f>
        <v>3600</v>
      </c>
    </row>
    <row r="10" spans="1:7" ht="15">
      <c r="A10" s="17" t="s">
        <v>9</v>
      </c>
      <c r="B10" s="18"/>
      <c r="C10" s="19">
        <v>16</v>
      </c>
      <c r="D10" s="7">
        <v>1</v>
      </c>
      <c r="E10" s="19">
        <f>C10*D10</f>
        <v>16</v>
      </c>
      <c r="F10" s="19">
        <f>Прайс!I2</f>
        <v>1100</v>
      </c>
      <c r="G10" s="19">
        <f t="shared" si="1"/>
        <v>17600</v>
      </c>
    </row>
    <row r="11" spans="1:7" ht="15">
      <c r="A11" s="17" t="s">
        <v>10</v>
      </c>
      <c r="B11" s="18"/>
      <c r="C11" s="19">
        <v>2.8</v>
      </c>
      <c r="D11" s="7">
        <v>1</v>
      </c>
      <c r="E11" s="19">
        <f>C11*D11</f>
        <v>2.8</v>
      </c>
      <c r="F11" s="19">
        <f>Прайс!I2</f>
        <v>1100</v>
      </c>
      <c r="G11" s="19">
        <f t="shared" si="1"/>
        <v>3080</v>
      </c>
    </row>
    <row r="12" spans="1:7" ht="15">
      <c r="A12" s="17" t="s">
        <v>11</v>
      </c>
      <c r="B12" s="18"/>
      <c r="C12" s="19">
        <v>2.2</v>
      </c>
      <c r="D12" s="7">
        <v>1</v>
      </c>
      <c r="E12" s="19">
        <f>C12*D12</f>
        <v>2.2</v>
      </c>
      <c r="F12" s="19">
        <f>Прайс!C8</f>
        <v>1300</v>
      </c>
      <c r="G12" s="19">
        <f t="shared" si="1"/>
        <v>2860.0000000000005</v>
      </c>
    </row>
    <row r="13" spans="1:12" ht="15">
      <c r="A13" s="17" t="s">
        <v>12</v>
      </c>
      <c r="B13" s="18"/>
      <c r="C13" s="18"/>
      <c r="D13" s="7">
        <v>1</v>
      </c>
      <c r="E13" s="19">
        <v>1.5</v>
      </c>
      <c r="F13" s="19">
        <f>Прайс!F8</f>
        <v>5500</v>
      </c>
      <c r="G13" s="19">
        <f>D13*E13*F13</f>
        <v>8250</v>
      </c>
      <c r="I13" s="4" t="s">
        <v>60</v>
      </c>
      <c r="J13" s="4" t="s">
        <v>61</v>
      </c>
      <c r="K13" s="4" t="s">
        <v>62</v>
      </c>
      <c r="L13" s="8" t="s">
        <v>63</v>
      </c>
    </row>
    <row r="14" spans="1:12" ht="15">
      <c r="A14" s="15" t="s">
        <v>13</v>
      </c>
      <c r="B14" s="16"/>
      <c r="C14" s="16"/>
      <c r="D14" s="39"/>
      <c r="E14" s="7">
        <v>1</v>
      </c>
      <c r="F14" s="13">
        <f>Прайс!H8</f>
        <v>6500</v>
      </c>
      <c r="G14" s="13">
        <f t="shared" si="1"/>
        <v>6500</v>
      </c>
      <c r="H14" t="s">
        <v>58</v>
      </c>
      <c r="I14" s="4">
        <v>128876</v>
      </c>
      <c r="J14" s="4">
        <v>235213</v>
      </c>
      <c r="K14" s="4">
        <v>331667</v>
      </c>
      <c r="L14" s="4">
        <v>388043</v>
      </c>
    </row>
    <row r="15" spans="1:12" ht="15">
      <c r="A15" s="17" t="s">
        <v>14</v>
      </c>
      <c r="B15" s="18"/>
      <c r="C15" s="19">
        <v>6</v>
      </c>
      <c r="D15" s="7">
        <v>1</v>
      </c>
      <c r="E15" s="19">
        <f>C15*D15</f>
        <v>6</v>
      </c>
      <c r="F15" s="19">
        <f>Прайс!A10</f>
        <v>700</v>
      </c>
      <c r="G15" s="19">
        <f t="shared" si="1"/>
        <v>4200</v>
      </c>
      <c r="H15" t="s">
        <v>59</v>
      </c>
      <c r="I15" s="13">
        <v>117766</v>
      </c>
      <c r="J15" s="4">
        <v>214936</v>
      </c>
      <c r="K15" s="4">
        <v>306520</v>
      </c>
      <c r="L15" s="4">
        <v>340811</v>
      </c>
    </row>
    <row r="16" spans="1:11" ht="15">
      <c r="A16" s="1" t="s">
        <v>15</v>
      </c>
      <c r="B16" s="2"/>
      <c r="C16" s="4">
        <v>1.7</v>
      </c>
      <c r="D16" s="7">
        <v>1</v>
      </c>
      <c r="E16" s="4">
        <f>C16*D16</f>
        <v>1.7</v>
      </c>
      <c r="F16" s="4">
        <f>Прайс!I2</f>
        <v>1100</v>
      </c>
      <c r="G16" s="8">
        <f t="shared" si="1"/>
        <v>1870</v>
      </c>
      <c r="K16" s="30"/>
    </row>
    <row r="17" spans="1:7" ht="15">
      <c r="A17" s="1" t="s">
        <v>16</v>
      </c>
      <c r="B17" s="2"/>
      <c r="C17" s="4">
        <v>1.2</v>
      </c>
      <c r="D17" s="7">
        <v>1</v>
      </c>
      <c r="E17" s="4">
        <f>C17*D17</f>
        <v>1.2</v>
      </c>
      <c r="F17" s="4">
        <v>700</v>
      </c>
      <c r="G17" s="8">
        <f t="shared" si="1"/>
        <v>840</v>
      </c>
    </row>
    <row r="18" spans="1:7" ht="15">
      <c r="A18" s="17" t="s">
        <v>17</v>
      </c>
      <c r="B18" s="18"/>
      <c r="C18" s="18"/>
      <c r="D18" s="39"/>
      <c r="E18" s="7">
        <v>1</v>
      </c>
      <c r="F18" s="19">
        <f>Прайс!B10</f>
        <v>1200</v>
      </c>
      <c r="G18" s="19">
        <f t="shared" si="1"/>
        <v>1200</v>
      </c>
    </row>
    <row r="19" spans="1:7" ht="15">
      <c r="A19" s="1" t="s">
        <v>18</v>
      </c>
      <c r="B19" s="2"/>
      <c r="C19" s="2"/>
      <c r="D19" s="39"/>
      <c r="E19" s="7">
        <v>0</v>
      </c>
      <c r="F19" s="4">
        <f>Прайс!C10</f>
        <v>9000</v>
      </c>
      <c r="G19" s="8">
        <f t="shared" si="1"/>
        <v>0</v>
      </c>
    </row>
    <row r="20" spans="1:7" ht="15">
      <c r="A20" s="1" t="s">
        <v>117</v>
      </c>
      <c r="B20" s="2"/>
      <c r="C20" s="2"/>
      <c r="D20" s="39"/>
      <c r="E20" s="7">
        <v>0</v>
      </c>
      <c r="F20" s="4">
        <f>Прайс!D10</f>
        <v>13000</v>
      </c>
      <c r="G20" s="8">
        <f t="shared" si="1"/>
        <v>0</v>
      </c>
    </row>
    <row r="21" spans="1:7" ht="15">
      <c r="A21" s="17" t="s">
        <v>20</v>
      </c>
      <c r="B21" s="18"/>
      <c r="C21" s="18"/>
      <c r="D21" s="26"/>
      <c r="E21" s="7">
        <v>1</v>
      </c>
      <c r="F21" s="19">
        <f>Прайс!E10</f>
        <v>3500</v>
      </c>
      <c r="G21" s="19">
        <f t="shared" si="1"/>
        <v>3500</v>
      </c>
    </row>
    <row r="22" spans="1:9" ht="15">
      <c r="A22" s="1" t="s">
        <v>21</v>
      </c>
      <c r="B22" s="2"/>
      <c r="C22" s="4">
        <v>18.5</v>
      </c>
      <c r="D22" s="7">
        <v>1</v>
      </c>
      <c r="E22" s="4">
        <f>C22*D22</f>
        <v>18.5</v>
      </c>
      <c r="F22" s="4">
        <f>Прайс!I2</f>
        <v>1100</v>
      </c>
      <c r="G22" s="8">
        <f t="shared" si="1"/>
        <v>20350</v>
      </c>
      <c r="I22" s="20"/>
    </row>
    <row r="23" spans="1:7" ht="15">
      <c r="A23" s="1" t="s">
        <v>22</v>
      </c>
      <c r="B23" s="2"/>
      <c r="C23" s="4">
        <v>4</v>
      </c>
      <c r="D23" s="7">
        <v>1</v>
      </c>
      <c r="E23" s="4">
        <f>C23*D23</f>
        <v>4</v>
      </c>
      <c r="F23" s="4">
        <f>Прайс!I2</f>
        <v>1100</v>
      </c>
      <c r="G23" s="8">
        <f t="shared" si="1"/>
        <v>4400</v>
      </c>
    </row>
    <row r="24" spans="1:7" ht="15">
      <c r="A24" s="1" t="s">
        <v>39</v>
      </c>
      <c r="B24" s="2"/>
      <c r="C24" s="4">
        <v>4</v>
      </c>
      <c r="D24" s="7">
        <v>1</v>
      </c>
      <c r="E24" s="4">
        <f>C24*D24</f>
        <v>4</v>
      </c>
      <c r="F24" s="4">
        <f>Прайс!A4</f>
        <v>900</v>
      </c>
      <c r="G24" s="8">
        <f t="shared" si="1"/>
        <v>3600</v>
      </c>
    </row>
    <row r="25" spans="1:7" ht="15">
      <c r="A25" s="17" t="s">
        <v>23</v>
      </c>
      <c r="B25" s="18"/>
      <c r="C25" s="18"/>
      <c r="D25" s="39"/>
      <c r="E25" s="7">
        <v>1</v>
      </c>
      <c r="F25" s="19">
        <f>Прайс!B8</f>
        <v>25000</v>
      </c>
      <c r="G25" s="19">
        <f t="shared" si="1"/>
        <v>25000</v>
      </c>
    </row>
    <row r="26" spans="1:7" ht="15">
      <c r="A26" s="17" t="s">
        <v>24</v>
      </c>
      <c r="B26" s="18"/>
      <c r="C26" s="18"/>
      <c r="D26" s="39"/>
      <c r="E26" s="7">
        <v>1</v>
      </c>
      <c r="F26" s="19">
        <f>Прайс!F10</f>
        <v>6000</v>
      </c>
      <c r="G26" s="19">
        <f t="shared" si="1"/>
        <v>6000</v>
      </c>
    </row>
    <row r="27" spans="1:7" ht="15">
      <c r="A27" s="17" t="s">
        <v>25</v>
      </c>
      <c r="B27" s="18"/>
      <c r="C27" s="18"/>
      <c r="D27" s="39"/>
      <c r="E27" s="7">
        <v>7</v>
      </c>
      <c r="F27" s="19">
        <f>Прайс!B4</f>
        <v>1200</v>
      </c>
      <c r="G27" s="19">
        <f t="shared" si="1"/>
        <v>8400</v>
      </c>
    </row>
    <row r="28" spans="1:7" ht="15">
      <c r="A28" s="17" t="s">
        <v>26</v>
      </c>
      <c r="B28" s="18"/>
      <c r="C28" s="19">
        <v>13</v>
      </c>
      <c r="D28" s="7">
        <v>0</v>
      </c>
      <c r="E28" s="19">
        <v>13</v>
      </c>
      <c r="F28" s="19">
        <f>Прайс!C4</f>
        <v>800</v>
      </c>
      <c r="G28" s="19">
        <f>D28*E28*F28</f>
        <v>0</v>
      </c>
    </row>
    <row r="29" spans="1:7" ht="15">
      <c r="A29" s="1" t="s">
        <v>27</v>
      </c>
      <c r="B29" s="2"/>
      <c r="C29" s="19">
        <v>13</v>
      </c>
      <c r="D29" s="7">
        <v>1</v>
      </c>
      <c r="E29" s="19">
        <f>C29*D29</f>
        <v>13</v>
      </c>
      <c r="F29" s="4">
        <f>Прайс!D4</f>
        <v>1050</v>
      </c>
      <c r="G29" s="8">
        <f t="shared" si="1"/>
        <v>13650</v>
      </c>
    </row>
    <row r="30" spans="1:7" ht="15">
      <c r="A30" s="1" t="s">
        <v>126</v>
      </c>
      <c r="B30" s="2"/>
      <c r="C30" s="19">
        <v>2</v>
      </c>
      <c r="D30" s="7">
        <v>1</v>
      </c>
      <c r="E30" s="19">
        <v>2</v>
      </c>
      <c r="F30" s="4">
        <f>Прайс!G10</f>
        <v>450</v>
      </c>
      <c r="G30" s="8">
        <f>D30*E30*F30</f>
        <v>900</v>
      </c>
    </row>
    <row r="31" spans="1:7" ht="15">
      <c r="A31" s="1" t="s">
        <v>120</v>
      </c>
      <c r="B31" s="2"/>
      <c r="C31" s="19">
        <v>2</v>
      </c>
      <c r="D31" s="7">
        <v>1</v>
      </c>
      <c r="E31" s="19">
        <v>2</v>
      </c>
      <c r="F31" s="4">
        <f>Прайс!E4</f>
        <v>2300</v>
      </c>
      <c r="G31" s="8">
        <f>D31*E31*F31</f>
        <v>4600</v>
      </c>
    </row>
    <row r="32" spans="1:7" ht="15">
      <c r="A32" s="1" t="s">
        <v>28</v>
      </c>
      <c r="B32" s="2"/>
      <c r="C32" s="19">
        <v>31</v>
      </c>
      <c r="D32" s="7">
        <v>0</v>
      </c>
      <c r="E32" s="19">
        <v>31</v>
      </c>
      <c r="F32" s="4">
        <f>Прайс!F4</f>
        <v>1200</v>
      </c>
      <c r="G32" s="8">
        <f>D32*E32*F32</f>
        <v>0</v>
      </c>
    </row>
    <row r="33" spans="1:7" ht="15">
      <c r="A33" s="1" t="s">
        <v>29</v>
      </c>
      <c r="B33" s="2"/>
      <c r="C33" s="19">
        <v>31</v>
      </c>
      <c r="D33" s="7">
        <v>1</v>
      </c>
      <c r="E33" s="19">
        <f>C33*D33</f>
        <v>31</v>
      </c>
      <c r="F33" s="4">
        <f>Прайс!G4</f>
        <v>1300</v>
      </c>
      <c r="G33" s="8">
        <f t="shared" si="1"/>
        <v>40300</v>
      </c>
    </row>
    <row r="34" spans="1:7" ht="15">
      <c r="A34" s="17" t="s">
        <v>124</v>
      </c>
      <c r="B34" s="18"/>
      <c r="C34" s="18">
        <v>1</v>
      </c>
      <c r="D34" s="26">
        <v>1</v>
      </c>
      <c r="E34" s="19">
        <f>C34*D34</f>
        <v>1</v>
      </c>
      <c r="F34" s="19">
        <f>Прайс!B6</f>
        <v>7500</v>
      </c>
      <c r="G34" s="19">
        <f t="shared" si="1"/>
        <v>7500</v>
      </c>
    </row>
    <row r="35" spans="1:7" ht="15">
      <c r="A35" s="1" t="s">
        <v>31</v>
      </c>
      <c r="B35" s="2"/>
      <c r="C35" s="4">
        <v>7</v>
      </c>
      <c r="D35" s="7">
        <v>0</v>
      </c>
      <c r="E35" s="4">
        <v>7</v>
      </c>
      <c r="F35" s="4">
        <f>Прайс!C6</f>
        <v>8000</v>
      </c>
      <c r="G35" s="8">
        <f>D35*E35*F35</f>
        <v>0</v>
      </c>
    </row>
    <row r="36" spans="1:7" ht="15">
      <c r="A36" s="1" t="s">
        <v>123</v>
      </c>
      <c r="B36" s="2"/>
      <c r="C36" s="21">
        <v>7</v>
      </c>
      <c r="D36" s="7">
        <v>0</v>
      </c>
      <c r="E36" s="4">
        <v>7</v>
      </c>
      <c r="F36" s="4">
        <f>Прайс!D6</f>
        <v>12000</v>
      </c>
      <c r="G36" s="8">
        <f>D36*E36*F36</f>
        <v>0</v>
      </c>
    </row>
    <row r="37" spans="1:7" ht="15">
      <c r="A37" s="1" t="s">
        <v>33</v>
      </c>
      <c r="B37" s="2"/>
      <c r="C37" s="2"/>
      <c r="D37" s="3"/>
      <c r="E37" s="7">
        <v>0</v>
      </c>
      <c r="F37" s="4">
        <f>Прайс!H4</f>
        <v>5000</v>
      </c>
      <c r="G37" s="8">
        <f>E37*F37</f>
        <v>0</v>
      </c>
    </row>
    <row r="38" spans="1:7" ht="15">
      <c r="A38" s="1" t="s">
        <v>34</v>
      </c>
      <c r="B38" s="2"/>
      <c r="C38" s="22"/>
      <c r="D38" s="3"/>
      <c r="E38" s="4"/>
      <c r="F38" s="4"/>
      <c r="G38" s="8">
        <f>SUM(G9:G37)</f>
        <v>188200</v>
      </c>
    </row>
    <row r="39" spans="1:7" ht="15">
      <c r="A39" s="1" t="s">
        <v>36</v>
      </c>
      <c r="B39" s="2"/>
      <c r="C39" s="2"/>
      <c r="D39" s="38">
        <v>1</v>
      </c>
      <c r="E39" s="4">
        <v>9.5</v>
      </c>
      <c r="F39" s="4">
        <v>700</v>
      </c>
      <c r="G39" s="8">
        <f>(G8*0.2)*D39</f>
        <v>22220</v>
      </c>
    </row>
    <row r="40" spans="1:7" ht="15">
      <c r="A40" s="1" t="s">
        <v>37</v>
      </c>
      <c r="B40" s="2"/>
      <c r="C40" s="2"/>
      <c r="D40" s="3"/>
      <c r="E40" s="4"/>
      <c r="F40" s="4"/>
      <c r="G40" s="40">
        <f>G39+G38+G8</f>
        <v>321520</v>
      </c>
    </row>
    <row r="41" spans="1:7" ht="15">
      <c r="A41" s="1" t="s">
        <v>132</v>
      </c>
      <c r="B41" s="2"/>
      <c r="C41" s="25"/>
      <c r="D41" s="53">
        <v>0</v>
      </c>
      <c r="E41" s="7">
        <v>0.16</v>
      </c>
      <c r="G41" s="4">
        <f>G40*E41*D41</f>
        <v>0</v>
      </c>
    </row>
    <row r="42" spans="1:7" ht="15">
      <c r="A42" s="35" t="s">
        <v>51</v>
      </c>
      <c r="B42" s="17" t="s">
        <v>131</v>
      </c>
      <c r="C42" s="57"/>
      <c r="D42" s="54">
        <v>1</v>
      </c>
      <c r="E42" s="55">
        <v>0.06</v>
      </c>
      <c r="F42" s="4" t="s">
        <v>38</v>
      </c>
      <c r="G42" s="12">
        <f>G40+G41+E43</f>
        <v>340811.2</v>
      </c>
    </row>
    <row r="43" spans="1:7" ht="15">
      <c r="A43" s="1" t="s">
        <v>52</v>
      </c>
      <c r="B43" s="2"/>
      <c r="C43" s="22"/>
      <c r="D43" s="2"/>
      <c r="E43" s="56">
        <f>G40*D42*E42</f>
        <v>19291.2</v>
      </c>
      <c r="F43" s="37">
        <f>G8*E41*D41</f>
        <v>0</v>
      </c>
      <c r="G43" s="38">
        <f>G8+F43+E43</f>
        <v>130391.2</v>
      </c>
    </row>
    <row r="44" spans="1:7" ht="15">
      <c r="A44" s="1" t="s">
        <v>55</v>
      </c>
      <c r="B44" s="2"/>
      <c r="C44" s="2"/>
      <c r="D44" s="2"/>
      <c r="E44" s="2"/>
      <c r="F44" s="2"/>
      <c r="G44" s="38">
        <f>(G42-G43)*0.7</f>
        <v>147294</v>
      </c>
    </row>
    <row r="45" spans="1:7" ht="15">
      <c r="A45" s="1" t="s">
        <v>54</v>
      </c>
      <c r="B45" s="2"/>
      <c r="C45" s="2"/>
      <c r="D45" s="2"/>
      <c r="E45" s="2"/>
      <c r="F45" s="2"/>
      <c r="G45" s="38">
        <f>(G42-G43)*0.3</f>
        <v>63126</v>
      </c>
    </row>
    <row r="46" spans="1:7" ht="15">
      <c r="A46" s="1"/>
      <c r="B46" s="2"/>
      <c r="C46" s="2"/>
      <c r="D46" s="2"/>
      <c r="E46" s="2"/>
      <c r="F46" s="2"/>
      <c r="G46" s="4"/>
    </row>
  </sheetData>
  <sheetProtection/>
  <printOptions/>
  <pageMargins left="0.25" right="0.25" top="0.75" bottom="0.75" header="0.3" footer="0.3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7">
      <selection activeCell="I20" sqref="I20:L22"/>
    </sheetView>
  </sheetViews>
  <sheetFormatPr defaultColWidth="9.140625" defaultRowHeight="15"/>
  <cols>
    <col min="1" max="1" width="28.28125" style="0" customWidth="1"/>
    <col min="2" max="2" width="9.00390625" style="0" customWidth="1"/>
    <col min="3" max="3" width="6.421875" style="0" customWidth="1"/>
    <col min="4" max="4" width="7.00390625" style="0" customWidth="1"/>
    <col min="5" max="5" width="8.7109375" style="0" customWidth="1"/>
    <col min="6" max="6" width="10.28125" style="0" customWidth="1"/>
    <col min="7" max="7" width="10.421875" style="0" customWidth="1"/>
    <col min="8" max="8" width="11.28125" style="0" customWidth="1"/>
    <col min="9" max="9" width="9.7109375" style="0" customWidth="1"/>
    <col min="10" max="10" width="14.28125" style="0" customWidth="1"/>
    <col min="11" max="11" width="16.7109375" style="0" customWidth="1"/>
    <col min="12" max="12" width="14.7109375" style="0" customWidth="1"/>
  </cols>
  <sheetData>
    <row r="1" spans="1:7" ht="15.75">
      <c r="A1" s="9" t="s">
        <v>48</v>
      </c>
      <c r="B1" s="10"/>
      <c r="C1" s="10"/>
      <c r="D1" s="11"/>
      <c r="E1" s="4" t="s">
        <v>2</v>
      </c>
      <c r="F1" s="4" t="s">
        <v>3</v>
      </c>
      <c r="G1" s="4" t="s">
        <v>4</v>
      </c>
    </row>
    <row r="2" spans="1:7" ht="15">
      <c r="A2" s="1" t="s">
        <v>0</v>
      </c>
      <c r="B2" s="2"/>
      <c r="C2" s="2"/>
      <c r="D2" s="3"/>
      <c r="E2" s="4">
        <v>21</v>
      </c>
      <c r="F2" s="4">
        <f>Прайс!B2</f>
        <v>4750</v>
      </c>
      <c r="G2" s="4">
        <f aca="true" t="shared" si="0" ref="G2:G7">E2*F2</f>
        <v>99750</v>
      </c>
    </row>
    <row r="3" spans="1:7" ht="15">
      <c r="A3" s="1" t="s">
        <v>1</v>
      </c>
      <c r="B3" s="2"/>
      <c r="C3" s="2"/>
      <c r="D3" s="3"/>
      <c r="E3" s="4">
        <v>5</v>
      </c>
      <c r="F3" s="4">
        <f>Прайс!C2</f>
        <v>6500</v>
      </c>
      <c r="G3" s="4">
        <f t="shared" si="0"/>
        <v>32500</v>
      </c>
    </row>
    <row r="4" spans="1:7" ht="15">
      <c r="A4" s="1" t="s">
        <v>104</v>
      </c>
      <c r="B4" s="2"/>
      <c r="C4" s="2"/>
      <c r="D4" s="3"/>
      <c r="E4" s="4">
        <v>2</v>
      </c>
      <c r="F4" s="4">
        <f>Прайс!D8</f>
        <v>1800</v>
      </c>
      <c r="G4" s="4">
        <f t="shared" si="0"/>
        <v>3600</v>
      </c>
    </row>
    <row r="5" spans="1:7" ht="15">
      <c r="A5" s="1" t="s">
        <v>6</v>
      </c>
      <c r="B5" s="2"/>
      <c r="C5" s="2"/>
      <c r="D5" s="3"/>
      <c r="E5" s="4">
        <v>1</v>
      </c>
      <c r="F5" s="4">
        <f>Прайс!D2</f>
        <v>6000</v>
      </c>
      <c r="G5" s="4">
        <f t="shared" si="0"/>
        <v>6000</v>
      </c>
    </row>
    <row r="6" spans="1:7" ht="15">
      <c r="A6" s="1" t="s">
        <v>5</v>
      </c>
      <c r="B6" s="2"/>
      <c r="C6" s="2"/>
      <c r="D6" s="3"/>
      <c r="E6" s="4">
        <v>1</v>
      </c>
      <c r="F6" s="4">
        <f>Прайс!E8</f>
        <v>6000</v>
      </c>
      <c r="G6" s="4">
        <f t="shared" si="0"/>
        <v>6000</v>
      </c>
    </row>
    <row r="7" spans="1:7" ht="15">
      <c r="A7" s="1" t="s">
        <v>42</v>
      </c>
      <c r="B7" s="2"/>
      <c r="C7" s="2"/>
      <c r="D7" s="3"/>
      <c r="E7" s="4">
        <v>1</v>
      </c>
      <c r="F7" s="4">
        <f>Прайс!I4</f>
        <v>8500</v>
      </c>
      <c r="G7" s="4">
        <f t="shared" si="0"/>
        <v>8500</v>
      </c>
    </row>
    <row r="8" spans="1:7" ht="15">
      <c r="A8" s="5" t="s">
        <v>7</v>
      </c>
      <c r="B8" s="6"/>
      <c r="C8" s="7" t="s">
        <v>35</v>
      </c>
      <c r="D8" s="7" t="s">
        <v>40</v>
      </c>
      <c r="E8" s="4"/>
      <c r="F8" s="4"/>
      <c r="G8" s="44">
        <f>SUM(G2:G7)</f>
        <v>156350</v>
      </c>
    </row>
    <row r="9" spans="1:7" ht="15">
      <c r="A9" s="17" t="s">
        <v>8</v>
      </c>
      <c r="B9" s="18"/>
      <c r="C9" s="8">
        <v>9</v>
      </c>
      <c r="D9" s="29">
        <v>1</v>
      </c>
      <c r="E9" s="19">
        <f>C9*D9</f>
        <v>9</v>
      </c>
      <c r="F9" s="19">
        <f>Прайс!H2</f>
        <v>600</v>
      </c>
      <c r="G9" s="19">
        <f aca="true" t="shared" si="1" ref="G9:G34">E9*F9</f>
        <v>5400</v>
      </c>
    </row>
    <row r="10" spans="1:7" ht="15">
      <c r="A10" s="17" t="s">
        <v>9</v>
      </c>
      <c r="B10" s="18"/>
      <c r="C10" s="8">
        <v>18.4</v>
      </c>
      <c r="D10" s="29">
        <v>1</v>
      </c>
      <c r="E10" s="19">
        <f>C10*D10</f>
        <v>18.4</v>
      </c>
      <c r="F10" s="19">
        <f>Прайс!I2</f>
        <v>1100</v>
      </c>
      <c r="G10" s="19">
        <f t="shared" si="1"/>
        <v>20240</v>
      </c>
    </row>
    <row r="11" spans="1:7" ht="15">
      <c r="A11" s="17" t="s">
        <v>10</v>
      </c>
      <c r="B11" s="18"/>
      <c r="C11" s="8">
        <v>3.6</v>
      </c>
      <c r="D11" s="29">
        <v>1</v>
      </c>
      <c r="E11" s="19">
        <f>C11*D11</f>
        <v>3.6</v>
      </c>
      <c r="F11" s="19">
        <f>Прайс!I2</f>
        <v>1100</v>
      </c>
      <c r="G11" s="19">
        <f t="shared" si="1"/>
        <v>3960</v>
      </c>
    </row>
    <row r="12" spans="1:7" ht="15">
      <c r="A12" s="17" t="s">
        <v>133</v>
      </c>
      <c r="B12" s="18"/>
      <c r="C12" s="8">
        <v>3</v>
      </c>
      <c r="D12" s="29">
        <v>1</v>
      </c>
      <c r="E12" s="19">
        <f>C12*D12</f>
        <v>3</v>
      </c>
      <c r="F12" s="19">
        <f>Прайс!C8</f>
        <v>1300</v>
      </c>
      <c r="G12" s="19">
        <f t="shared" si="1"/>
        <v>3900</v>
      </c>
    </row>
    <row r="13" spans="1:7" ht="15">
      <c r="A13" s="17" t="s">
        <v>12</v>
      </c>
      <c r="B13" s="18"/>
      <c r="C13" s="27"/>
      <c r="D13" s="29">
        <v>1</v>
      </c>
      <c r="E13" s="19">
        <v>2</v>
      </c>
      <c r="F13" s="19">
        <f>Прайс!G8</f>
        <v>7000</v>
      </c>
      <c r="G13" s="19">
        <f>D13*E13*F13</f>
        <v>14000</v>
      </c>
    </row>
    <row r="14" spans="1:9" ht="15">
      <c r="A14" s="15" t="s">
        <v>13</v>
      </c>
      <c r="B14" s="16"/>
      <c r="C14" s="27"/>
      <c r="D14" s="41"/>
      <c r="E14" s="7">
        <v>1</v>
      </c>
      <c r="F14" s="13">
        <f>Прайс!H8</f>
        <v>6500</v>
      </c>
      <c r="G14" s="13">
        <f t="shared" si="1"/>
        <v>6500</v>
      </c>
      <c r="I14" s="20"/>
    </row>
    <row r="15" spans="1:9" ht="15">
      <c r="A15" s="17" t="s">
        <v>14</v>
      </c>
      <c r="B15" s="18"/>
      <c r="C15" s="8">
        <v>13</v>
      </c>
      <c r="D15" s="29">
        <v>1</v>
      </c>
      <c r="E15" s="19">
        <f>C15*D15</f>
        <v>13</v>
      </c>
      <c r="F15" s="19">
        <f>Прайс!A10</f>
        <v>700</v>
      </c>
      <c r="G15" s="19">
        <f t="shared" si="1"/>
        <v>9100</v>
      </c>
      <c r="I15" s="20"/>
    </row>
    <row r="16" spans="1:7" ht="15">
      <c r="A16" s="1" t="s">
        <v>15</v>
      </c>
      <c r="B16" s="2"/>
      <c r="C16" s="8">
        <v>2.2</v>
      </c>
      <c r="D16" s="29">
        <v>1</v>
      </c>
      <c r="E16" s="4">
        <f>C16*D16</f>
        <v>2.2</v>
      </c>
      <c r="F16" s="4">
        <f>Прайс!I2</f>
        <v>1100</v>
      </c>
      <c r="G16" s="8">
        <f t="shared" si="1"/>
        <v>2420</v>
      </c>
    </row>
    <row r="17" spans="1:7" ht="15">
      <c r="A17" s="1" t="s">
        <v>16</v>
      </c>
      <c r="B17" s="2"/>
      <c r="C17" s="8">
        <v>2</v>
      </c>
      <c r="D17" s="29">
        <v>1</v>
      </c>
      <c r="E17" s="4">
        <f>C17*D17</f>
        <v>2</v>
      </c>
      <c r="F17" s="4">
        <f>Прайс!A4</f>
        <v>900</v>
      </c>
      <c r="G17" s="8">
        <f t="shared" si="1"/>
        <v>1800</v>
      </c>
    </row>
    <row r="18" spans="1:7" ht="15">
      <c r="A18" s="17" t="s">
        <v>17</v>
      </c>
      <c r="B18" s="18"/>
      <c r="C18" s="27"/>
      <c r="D18" s="41"/>
      <c r="E18" s="7">
        <v>1</v>
      </c>
      <c r="F18" s="19">
        <f>Прайс!B10</f>
        <v>1200</v>
      </c>
      <c r="G18" s="19">
        <f t="shared" si="1"/>
        <v>1200</v>
      </c>
    </row>
    <row r="19" spans="1:7" ht="15">
      <c r="A19" s="1" t="s">
        <v>18</v>
      </c>
      <c r="B19" s="2"/>
      <c r="C19" s="27"/>
      <c r="D19" s="41"/>
      <c r="E19" s="7">
        <v>0</v>
      </c>
      <c r="F19" s="4">
        <f>Прайс!C10</f>
        <v>9000</v>
      </c>
      <c r="G19" s="8">
        <f t="shared" si="1"/>
        <v>0</v>
      </c>
    </row>
    <row r="20" spans="1:12" ht="15">
      <c r="A20" s="1" t="s">
        <v>19</v>
      </c>
      <c r="B20" s="2"/>
      <c r="C20" s="27"/>
      <c r="D20" s="41"/>
      <c r="E20" s="7">
        <v>1</v>
      </c>
      <c r="F20" s="4">
        <f>Прайс!D10</f>
        <v>13000</v>
      </c>
      <c r="G20" s="8">
        <f t="shared" si="1"/>
        <v>13000</v>
      </c>
      <c r="I20" s="4" t="s">
        <v>60</v>
      </c>
      <c r="J20" s="4" t="s">
        <v>61</v>
      </c>
      <c r="K20" s="4" t="s">
        <v>62</v>
      </c>
      <c r="L20" s="8" t="s">
        <v>63</v>
      </c>
    </row>
    <row r="21" spans="1:12" ht="15">
      <c r="A21" s="17" t="s">
        <v>20</v>
      </c>
      <c r="B21" s="18"/>
      <c r="C21" s="27"/>
      <c r="D21" s="41"/>
      <c r="E21" s="7">
        <v>1</v>
      </c>
      <c r="F21" s="19">
        <f>Прайс!E10</f>
        <v>3500</v>
      </c>
      <c r="G21" s="19">
        <f t="shared" si="1"/>
        <v>3500</v>
      </c>
      <c r="H21" t="s">
        <v>58</v>
      </c>
      <c r="I21" s="4">
        <v>181366</v>
      </c>
      <c r="J21" s="4">
        <v>319081</v>
      </c>
      <c r="K21" s="4">
        <v>434756</v>
      </c>
      <c r="L21" s="4">
        <v>473616</v>
      </c>
    </row>
    <row r="22" spans="1:12" ht="15">
      <c r="A22" s="1" t="s">
        <v>21</v>
      </c>
      <c r="B22" s="2"/>
      <c r="C22" s="8">
        <v>26</v>
      </c>
      <c r="D22" s="29">
        <v>1</v>
      </c>
      <c r="E22" s="4">
        <v>1</v>
      </c>
      <c r="F22" s="4">
        <f>Прайс!I2</f>
        <v>1100</v>
      </c>
      <c r="G22" s="8">
        <f t="shared" si="1"/>
        <v>1100</v>
      </c>
      <c r="H22" t="s">
        <v>59</v>
      </c>
      <c r="I22" s="13">
        <v>165731</v>
      </c>
      <c r="J22" s="4">
        <v>291574</v>
      </c>
      <c r="K22" s="4">
        <v>397277</v>
      </c>
      <c r="L22" s="4">
        <v>432787</v>
      </c>
    </row>
    <row r="23" spans="1:7" ht="15">
      <c r="A23" s="1" t="s">
        <v>22</v>
      </c>
      <c r="B23" s="2"/>
      <c r="C23" s="8">
        <v>8</v>
      </c>
      <c r="D23" s="29">
        <v>1</v>
      </c>
      <c r="E23" s="4">
        <f>C23*D23</f>
        <v>8</v>
      </c>
      <c r="F23" s="4">
        <f>Прайс!I2</f>
        <v>1100</v>
      </c>
      <c r="G23" s="8">
        <f t="shared" si="1"/>
        <v>8800</v>
      </c>
    </row>
    <row r="24" spans="1:7" ht="15">
      <c r="A24" s="1" t="s">
        <v>39</v>
      </c>
      <c r="B24" s="2"/>
      <c r="C24" s="8">
        <v>8</v>
      </c>
      <c r="D24" s="29">
        <v>1</v>
      </c>
      <c r="E24" s="4">
        <f>C24*D24</f>
        <v>8</v>
      </c>
      <c r="F24" s="4">
        <f>Прайс!A4</f>
        <v>900</v>
      </c>
      <c r="G24" s="8">
        <f t="shared" si="1"/>
        <v>7200</v>
      </c>
    </row>
    <row r="25" spans="1:7" ht="15">
      <c r="A25" s="17" t="s">
        <v>23</v>
      </c>
      <c r="B25" s="18"/>
      <c r="C25" s="27"/>
      <c r="D25" s="41"/>
      <c r="E25" s="7">
        <v>1</v>
      </c>
      <c r="F25" s="19">
        <f>Прайс!B8</f>
        <v>25000</v>
      </c>
      <c r="G25" s="19">
        <f t="shared" si="1"/>
        <v>25000</v>
      </c>
    </row>
    <row r="26" spans="1:7" ht="15">
      <c r="A26" s="17" t="s">
        <v>24</v>
      </c>
      <c r="B26" s="18"/>
      <c r="C26" s="27"/>
      <c r="D26" s="41"/>
      <c r="E26" s="7">
        <v>1</v>
      </c>
      <c r="F26" s="19">
        <f>Прайс!F10</f>
        <v>6000</v>
      </c>
      <c r="G26" s="19">
        <f t="shared" si="1"/>
        <v>6000</v>
      </c>
    </row>
    <row r="27" spans="1:7" ht="15">
      <c r="A27" s="17" t="s">
        <v>25</v>
      </c>
      <c r="B27" s="18"/>
      <c r="C27" s="27"/>
      <c r="D27" s="41"/>
      <c r="E27" s="7">
        <v>7</v>
      </c>
      <c r="F27" s="19">
        <f>Прайс!B4</f>
        <v>1200</v>
      </c>
      <c r="G27" s="19">
        <f t="shared" si="1"/>
        <v>8400</v>
      </c>
    </row>
    <row r="28" spans="1:7" ht="15">
      <c r="A28" s="17" t="s">
        <v>26</v>
      </c>
      <c r="B28" s="18"/>
      <c r="C28" s="8">
        <v>18</v>
      </c>
      <c r="D28" s="29">
        <v>0</v>
      </c>
      <c r="E28" s="19">
        <v>18</v>
      </c>
      <c r="F28" s="19">
        <f>Прайс!C4</f>
        <v>800</v>
      </c>
      <c r="G28" s="19">
        <f>D28*E28*F28</f>
        <v>0</v>
      </c>
    </row>
    <row r="29" spans="1:7" ht="15">
      <c r="A29" s="1" t="s">
        <v>27</v>
      </c>
      <c r="B29" s="2"/>
      <c r="C29" s="8">
        <v>18</v>
      </c>
      <c r="D29" s="29">
        <v>1</v>
      </c>
      <c r="E29" s="19">
        <f>C29*D29</f>
        <v>18</v>
      </c>
      <c r="F29" s="4">
        <f>Прайс!D4</f>
        <v>1050</v>
      </c>
      <c r="G29" s="8">
        <f t="shared" si="1"/>
        <v>18900</v>
      </c>
    </row>
    <row r="30" spans="1:7" ht="15">
      <c r="A30" s="1" t="s">
        <v>126</v>
      </c>
      <c r="B30" s="2"/>
      <c r="C30" s="8">
        <v>3</v>
      </c>
      <c r="D30" s="29">
        <v>1</v>
      </c>
      <c r="E30" s="19">
        <v>3</v>
      </c>
      <c r="F30" s="4">
        <f>Прайс!G10</f>
        <v>450</v>
      </c>
      <c r="G30" s="8">
        <f>D30*E30*F30</f>
        <v>1350</v>
      </c>
    </row>
    <row r="31" spans="1:7" ht="15">
      <c r="A31" s="1" t="s">
        <v>125</v>
      </c>
      <c r="B31" s="2"/>
      <c r="C31" s="8">
        <v>2</v>
      </c>
      <c r="D31" s="29">
        <v>1</v>
      </c>
      <c r="E31" s="19">
        <v>2</v>
      </c>
      <c r="F31" s="4">
        <f>Прайс!E4</f>
        <v>2300</v>
      </c>
      <c r="G31" s="8">
        <f>E31*F31*D31</f>
        <v>4600</v>
      </c>
    </row>
    <row r="32" spans="1:7" ht="15">
      <c r="A32" s="1" t="s">
        <v>28</v>
      </c>
      <c r="B32" s="2"/>
      <c r="C32" s="8">
        <v>36</v>
      </c>
      <c r="D32" s="29">
        <v>0</v>
      </c>
      <c r="E32" s="19">
        <v>36</v>
      </c>
      <c r="F32" s="4">
        <f>Прайс!F4</f>
        <v>1200</v>
      </c>
      <c r="G32" s="8">
        <f>D32*E32*F32</f>
        <v>0</v>
      </c>
    </row>
    <row r="33" spans="1:7" ht="15">
      <c r="A33" s="1" t="s">
        <v>29</v>
      </c>
      <c r="B33" s="2"/>
      <c r="C33" s="8">
        <v>36</v>
      </c>
      <c r="D33" s="29">
        <v>1</v>
      </c>
      <c r="E33" s="19">
        <f>C33*D33</f>
        <v>36</v>
      </c>
      <c r="F33" s="4">
        <f>Прайс!G4</f>
        <v>1300</v>
      </c>
      <c r="G33" s="8">
        <f t="shared" si="1"/>
        <v>46800</v>
      </c>
    </row>
    <row r="34" spans="1:7" ht="15">
      <c r="A34" s="17" t="s">
        <v>127</v>
      </c>
      <c r="B34" s="18"/>
      <c r="C34" s="27"/>
      <c r="D34" s="41"/>
      <c r="E34" s="7">
        <v>1</v>
      </c>
      <c r="F34" s="19">
        <f>Прайс!B6</f>
        <v>7500</v>
      </c>
      <c r="G34" s="19">
        <f t="shared" si="1"/>
        <v>7500</v>
      </c>
    </row>
    <row r="35" spans="1:7" ht="15">
      <c r="A35" s="1" t="s">
        <v>31</v>
      </c>
      <c r="B35" s="2"/>
      <c r="C35" s="8">
        <v>7</v>
      </c>
      <c r="D35" s="29">
        <v>0</v>
      </c>
      <c r="E35" s="4">
        <v>7</v>
      </c>
      <c r="F35" s="4">
        <f>Прайс!C6</f>
        <v>8000</v>
      </c>
      <c r="G35" s="8">
        <f>D35*E35*F35</f>
        <v>0</v>
      </c>
    </row>
    <row r="36" spans="1:7" ht="15">
      <c r="A36" s="1" t="s">
        <v>32</v>
      </c>
      <c r="B36" s="2"/>
      <c r="C36" s="28">
        <v>7</v>
      </c>
      <c r="D36" s="29">
        <v>0</v>
      </c>
      <c r="E36" s="4">
        <v>7</v>
      </c>
      <c r="F36" s="4">
        <f>Прайс!D6</f>
        <v>12000</v>
      </c>
      <c r="G36" s="8">
        <f>D36*E36*F36</f>
        <v>0</v>
      </c>
    </row>
    <row r="37" spans="1:7" ht="15">
      <c r="A37" s="1" t="s">
        <v>33</v>
      </c>
      <c r="B37" s="2"/>
      <c r="C37" s="2"/>
      <c r="D37" s="3"/>
      <c r="E37" s="7">
        <v>0</v>
      </c>
      <c r="F37" s="4">
        <f>Прайс!H4</f>
        <v>5000</v>
      </c>
      <c r="G37" s="8">
        <f>E37*F37</f>
        <v>0</v>
      </c>
    </row>
    <row r="38" spans="1:7" ht="15">
      <c r="A38" s="1" t="s">
        <v>34</v>
      </c>
      <c r="B38" s="2"/>
      <c r="C38" s="22"/>
      <c r="D38" s="3"/>
      <c r="E38" s="4"/>
      <c r="F38" s="4"/>
      <c r="G38" s="8">
        <f>SUM(G9:G37)</f>
        <v>220670</v>
      </c>
    </row>
    <row r="39" spans="1:7" ht="15">
      <c r="A39" s="1" t="s">
        <v>36</v>
      </c>
      <c r="B39" s="2"/>
      <c r="C39" s="2"/>
      <c r="D39" s="38">
        <v>1</v>
      </c>
      <c r="E39" s="4">
        <v>14</v>
      </c>
      <c r="F39" s="42"/>
      <c r="G39" s="8">
        <f>(G8*0.2)*D39</f>
        <v>31270</v>
      </c>
    </row>
    <row r="40" spans="1:7" ht="15">
      <c r="A40" s="1" t="s">
        <v>37</v>
      </c>
      <c r="B40" s="2"/>
      <c r="C40" s="2"/>
      <c r="D40" s="3"/>
      <c r="E40" s="4"/>
      <c r="F40" s="4"/>
      <c r="G40" s="43">
        <f>G39+G38+G8</f>
        <v>408290</v>
      </c>
    </row>
    <row r="41" spans="1:7" ht="15">
      <c r="A41" s="1" t="s">
        <v>57</v>
      </c>
      <c r="B41" s="2"/>
      <c r="C41" s="2"/>
      <c r="D41" s="53">
        <v>0</v>
      </c>
      <c r="E41" s="7">
        <v>0.16</v>
      </c>
      <c r="G41" s="4">
        <f>G40*E41*D41</f>
        <v>0</v>
      </c>
    </row>
    <row r="42" spans="1:7" ht="15">
      <c r="A42" s="35" t="s">
        <v>51</v>
      </c>
      <c r="B42" s="4" t="s">
        <v>131</v>
      </c>
      <c r="C42" s="24"/>
      <c r="D42" s="54">
        <v>1</v>
      </c>
      <c r="E42" s="55">
        <v>0.06</v>
      </c>
      <c r="F42" s="4" t="s">
        <v>38</v>
      </c>
      <c r="G42" s="12">
        <f>G40+G41+E43</f>
        <v>432787.4</v>
      </c>
    </row>
    <row r="43" spans="1:7" ht="15">
      <c r="A43" s="1" t="s">
        <v>52</v>
      </c>
      <c r="B43" s="2"/>
      <c r="C43" s="2"/>
      <c r="D43" s="2"/>
      <c r="E43" s="56">
        <f>G40*D42*E42</f>
        <v>24497.399999999998</v>
      </c>
      <c r="F43" s="36">
        <f>G8*E41*D41</f>
        <v>0</v>
      </c>
      <c r="G43" s="38">
        <f>G8+F43+E43</f>
        <v>180847.4</v>
      </c>
    </row>
    <row r="44" spans="1:7" ht="15">
      <c r="A44" s="1" t="s">
        <v>53</v>
      </c>
      <c r="B44" s="2"/>
      <c r="C44" s="2"/>
      <c r="D44" s="2"/>
      <c r="E44" s="2"/>
      <c r="F44" s="2"/>
      <c r="G44" s="38">
        <f>(G42-G43)*0.7</f>
        <v>176358</v>
      </c>
    </row>
    <row r="45" spans="1:7" ht="15">
      <c r="A45" s="1" t="s">
        <v>54</v>
      </c>
      <c r="B45" s="2"/>
      <c r="C45" s="2"/>
      <c r="D45" s="2"/>
      <c r="E45" s="2"/>
      <c r="F45" s="2"/>
      <c r="G45" s="38">
        <f>(G42-G43)*0.3</f>
        <v>75582</v>
      </c>
    </row>
    <row r="46" spans="1:7" ht="15">
      <c r="A46" s="1"/>
      <c r="B46" s="2"/>
      <c r="C46" s="2"/>
      <c r="D46" s="2"/>
      <c r="E46" s="2"/>
      <c r="F46" s="2"/>
      <c r="G46" s="4"/>
    </row>
  </sheetData>
  <sheetProtection/>
  <printOptions/>
  <pageMargins left="0.25" right="0.25" top="0.75" bottom="0.75" header="0.3" footer="0.3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6">
      <selection activeCell="I43" sqref="I43"/>
    </sheetView>
  </sheetViews>
  <sheetFormatPr defaultColWidth="9.140625" defaultRowHeight="15"/>
  <cols>
    <col min="1" max="1" width="28.57421875" style="0" customWidth="1"/>
    <col min="2" max="2" width="11.00390625" style="0" customWidth="1"/>
    <col min="3" max="3" width="5.140625" style="0" customWidth="1"/>
    <col min="4" max="4" width="7.421875" style="0" customWidth="1"/>
    <col min="5" max="5" width="8.140625" style="0" customWidth="1"/>
    <col min="6" max="6" width="8.8515625" style="0" customWidth="1"/>
    <col min="7" max="7" width="8.28125" style="0" customWidth="1"/>
    <col min="8" max="8" width="10.7109375" style="0" customWidth="1"/>
    <col min="9" max="9" width="10.140625" style="0" customWidth="1"/>
    <col min="10" max="10" width="14.140625" style="0" customWidth="1"/>
    <col min="11" max="11" width="17.7109375" style="0" customWidth="1"/>
    <col min="12" max="12" width="15.00390625" style="0" customWidth="1"/>
  </cols>
  <sheetData>
    <row r="1" spans="1:7" ht="15.75">
      <c r="A1" s="46" t="s">
        <v>47</v>
      </c>
      <c r="B1" s="10"/>
      <c r="C1" s="10"/>
      <c r="D1" s="11"/>
      <c r="E1" s="4" t="s">
        <v>2</v>
      </c>
      <c r="F1" s="4" t="s">
        <v>3</v>
      </c>
      <c r="G1" s="4" t="s">
        <v>4</v>
      </c>
    </row>
    <row r="2" spans="1:7" ht="15">
      <c r="A2" s="1" t="s">
        <v>0</v>
      </c>
      <c r="B2" s="2"/>
      <c r="C2" s="2"/>
      <c r="D2" s="3"/>
      <c r="E2" s="4">
        <v>27</v>
      </c>
      <c r="F2" s="4">
        <f>Прайс!B2</f>
        <v>4750</v>
      </c>
      <c r="G2" s="4">
        <f aca="true" t="shared" si="0" ref="G2:G7">E2*F2</f>
        <v>128250</v>
      </c>
    </row>
    <row r="3" spans="1:7" ht="15">
      <c r="A3" s="1" t="s">
        <v>1</v>
      </c>
      <c r="B3" s="2"/>
      <c r="C3" s="2"/>
      <c r="D3" s="3"/>
      <c r="E3" s="4">
        <v>6</v>
      </c>
      <c r="F3" s="4">
        <f>Прайс!C2</f>
        <v>6500</v>
      </c>
      <c r="G3" s="4">
        <f t="shared" si="0"/>
        <v>39000</v>
      </c>
    </row>
    <row r="4" spans="1:7" ht="15">
      <c r="A4" s="1" t="s">
        <v>104</v>
      </c>
      <c r="B4" s="2"/>
      <c r="C4" s="2"/>
      <c r="D4" s="3"/>
      <c r="E4" s="4">
        <v>2</v>
      </c>
      <c r="F4" s="4">
        <f>Прайс!D8</f>
        <v>1800</v>
      </c>
      <c r="G4" s="4">
        <f t="shared" si="0"/>
        <v>3600</v>
      </c>
    </row>
    <row r="5" spans="1:7" ht="15">
      <c r="A5" s="1" t="s">
        <v>6</v>
      </c>
      <c r="B5" s="2"/>
      <c r="C5" s="2"/>
      <c r="D5" s="3"/>
      <c r="E5" s="4">
        <v>1</v>
      </c>
      <c r="F5" s="4">
        <f>Прайс!D2</f>
        <v>6000</v>
      </c>
      <c r="G5" s="4">
        <f t="shared" si="0"/>
        <v>6000</v>
      </c>
    </row>
    <row r="6" spans="1:7" ht="15">
      <c r="A6" s="1" t="s">
        <v>5</v>
      </c>
      <c r="B6" s="2"/>
      <c r="C6" s="2"/>
      <c r="D6" s="3"/>
      <c r="E6" s="4">
        <v>1</v>
      </c>
      <c r="F6" s="4">
        <f>Прайс!E8</f>
        <v>6000</v>
      </c>
      <c r="G6" s="4">
        <f t="shared" si="0"/>
        <v>6000</v>
      </c>
    </row>
    <row r="7" spans="1:8" ht="15">
      <c r="A7" s="1" t="s">
        <v>41</v>
      </c>
      <c r="B7" s="2"/>
      <c r="C7" s="2"/>
      <c r="D7" s="3"/>
      <c r="E7" s="4">
        <v>1</v>
      </c>
      <c r="F7" s="4">
        <f>Прайс!G2</f>
        <v>9500</v>
      </c>
      <c r="G7" s="1">
        <f t="shared" si="0"/>
        <v>9500</v>
      </c>
      <c r="H7" s="32"/>
    </row>
    <row r="8" spans="1:8" ht="15">
      <c r="A8" s="5" t="s">
        <v>7</v>
      </c>
      <c r="B8" s="6"/>
      <c r="C8" s="7" t="s">
        <v>35</v>
      </c>
      <c r="D8" s="7" t="s">
        <v>40</v>
      </c>
      <c r="E8" s="4"/>
      <c r="F8" s="4"/>
      <c r="G8" s="33">
        <f>SUM(G2:G7)</f>
        <v>192350</v>
      </c>
      <c r="H8" s="32"/>
    </row>
    <row r="9" spans="1:8" ht="15">
      <c r="A9" s="17" t="s">
        <v>8</v>
      </c>
      <c r="B9" s="18"/>
      <c r="C9" s="8">
        <v>12</v>
      </c>
      <c r="D9" s="29">
        <v>1</v>
      </c>
      <c r="E9" s="19">
        <f>C9*D9</f>
        <v>12</v>
      </c>
      <c r="F9" s="19">
        <f>Прайс!H2</f>
        <v>600</v>
      </c>
      <c r="G9" s="17">
        <f aca="true" t="shared" si="1" ref="G9:G34">E9*F9</f>
        <v>7200</v>
      </c>
      <c r="H9" s="32"/>
    </row>
    <row r="10" spans="1:7" ht="15">
      <c r="A10" s="17" t="s">
        <v>9</v>
      </c>
      <c r="B10" s="18"/>
      <c r="C10" s="8">
        <v>22</v>
      </c>
      <c r="D10" s="29">
        <v>1</v>
      </c>
      <c r="E10" s="19">
        <f>C10*D10</f>
        <v>22</v>
      </c>
      <c r="F10" s="19">
        <f>Прайс!I2</f>
        <v>1100</v>
      </c>
      <c r="G10" s="19">
        <f t="shared" si="1"/>
        <v>24200</v>
      </c>
    </row>
    <row r="11" spans="1:7" ht="15">
      <c r="A11" s="17" t="s">
        <v>10</v>
      </c>
      <c r="B11" s="18"/>
      <c r="C11" s="8">
        <v>6</v>
      </c>
      <c r="D11" s="29">
        <v>1</v>
      </c>
      <c r="E11" s="19">
        <f>C11*D11</f>
        <v>6</v>
      </c>
      <c r="F11" s="19">
        <f>Прайс!I2</f>
        <v>1100</v>
      </c>
      <c r="G11" s="19">
        <f t="shared" si="1"/>
        <v>6600</v>
      </c>
    </row>
    <row r="12" spans="1:7" ht="15">
      <c r="A12" s="17" t="s">
        <v>11</v>
      </c>
      <c r="B12" s="18"/>
      <c r="C12" s="8">
        <v>4</v>
      </c>
      <c r="D12" s="29">
        <v>1</v>
      </c>
      <c r="E12" s="19">
        <f>C12*D12</f>
        <v>4</v>
      </c>
      <c r="F12" s="19">
        <f>Прайс!C8</f>
        <v>1300</v>
      </c>
      <c r="G12" s="19">
        <f t="shared" si="1"/>
        <v>5200</v>
      </c>
    </row>
    <row r="13" spans="1:7" ht="15">
      <c r="A13" s="17" t="s">
        <v>12</v>
      </c>
      <c r="B13" s="18"/>
      <c r="C13" s="27"/>
      <c r="D13" s="29">
        <v>1</v>
      </c>
      <c r="E13" s="19">
        <v>2</v>
      </c>
      <c r="F13" s="19">
        <f>Прайс!G8</f>
        <v>7000</v>
      </c>
      <c r="G13" s="19">
        <f>D13*E13*F13</f>
        <v>14000</v>
      </c>
    </row>
    <row r="14" spans="1:7" ht="15">
      <c r="A14" s="15" t="s">
        <v>13</v>
      </c>
      <c r="B14" s="16"/>
      <c r="C14" s="27"/>
      <c r="D14" s="41"/>
      <c r="E14" s="7">
        <v>1</v>
      </c>
      <c r="F14" s="13">
        <f>Прайс!H8</f>
        <v>6500</v>
      </c>
      <c r="G14" s="13">
        <f t="shared" si="1"/>
        <v>6500</v>
      </c>
    </row>
    <row r="15" spans="1:7" ht="15">
      <c r="A15" s="17" t="s">
        <v>14</v>
      </c>
      <c r="B15" s="18"/>
      <c r="C15" s="8">
        <v>17</v>
      </c>
      <c r="D15" s="29">
        <v>1</v>
      </c>
      <c r="E15" s="4">
        <v>17</v>
      </c>
      <c r="F15" s="19">
        <f>Прайс!A10</f>
        <v>700</v>
      </c>
      <c r="G15" s="19">
        <f>D15*E15*F15</f>
        <v>11900</v>
      </c>
    </row>
    <row r="16" spans="1:7" ht="15">
      <c r="A16" s="1" t="s">
        <v>15</v>
      </c>
      <c r="B16" s="2"/>
      <c r="C16" s="8">
        <v>4</v>
      </c>
      <c r="D16" s="29">
        <v>1</v>
      </c>
      <c r="E16" s="4">
        <v>4</v>
      </c>
      <c r="F16" s="4">
        <f>Прайс!I2</f>
        <v>1100</v>
      </c>
      <c r="G16" s="19">
        <f>D16*E16*F16</f>
        <v>4400</v>
      </c>
    </row>
    <row r="17" spans="1:7" ht="15">
      <c r="A17" s="1" t="s">
        <v>16</v>
      </c>
      <c r="B17" s="2"/>
      <c r="C17" s="8">
        <v>4</v>
      </c>
      <c r="D17" s="29">
        <v>1</v>
      </c>
      <c r="E17" s="4">
        <v>4</v>
      </c>
      <c r="F17" s="4">
        <f>Прайс!A4</f>
        <v>900</v>
      </c>
      <c r="G17" s="19">
        <f>D17*E17*F17</f>
        <v>3600</v>
      </c>
    </row>
    <row r="18" spans="1:12" ht="15">
      <c r="A18" s="17" t="s">
        <v>17</v>
      </c>
      <c r="B18" s="18"/>
      <c r="C18" s="27"/>
      <c r="D18" s="41"/>
      <c r="E18" s="7">
        <v>1</v>
      </c>
      <c r="F18" s="19">
        <f>Прайс!B10</f>
        <v>1200</v>
      </c>
      <c r="G18" s="19">
        <f t="shared" si="1"/>
        <v>1200</v>
      </c>
      <c r="I18" s="4" t="s">
        <v>60</v>
      </c>
      <c r="J18" s="4" t="s">
        <v>61</v>
      </c>
      <c r="K18" s="4" t="s">
        <v>62</v>
      </c>
      <c r="L18" s="8" t="s">
        <v>63</v>
      </c>
    </row>
    <row r="19" spans="1:12" ht="15">
      <c r="A19" s="1" t="s">
        <v>18</v>
      </c>
      <c r="B19" s="2"/>
      <c r="C19" s="27"/>
      <c r="D19" s="41"/>
      <c r="E19" s="7">
        <v>0</v>
      </c>
      <c r="F19" s="4">
        <f>Прайс!C10</f>
        <v>9000</v>
      </c>
      <c r="G19" s="8">
        <f t="shared" si="1"/>
        <v>0</v>
      </c>
      <c r="H19" t="s">
        <v>58</v>
      </c>
      <c r="I19" s="4">
        <v>223126</v>
      </c>
      <c r="J19" s="4">
        <v>379111</v>
      </c>
      <c r="K19" s="4">
        <v>520921</v>
      </c>
      <c r="L19" s="4">
        <v>598641</v>
      </c>
    </row>
    <row r="20" spans="1:12" ht="15">
      <c r="A20" s="1" t="s">
        <v>19</v>
      </c>
      <c r="B20" s="2"/>
      <c r="C20" s="27"/>
      <c r="D20" s="41"/>
      <c r="E20" s="7">
        <v>1</v>
      </c>
      <c r="F20" s="4">
        <f>Прайс!D10</f>
        <v>13000</v>
      </c>
      <c r="G20" s="8">
        <f t="shared" si="1"/>
        <v>13000</v>
      </c>
      <c r="H20" t="s">
        <v>59</v>
      </c>
      <c r="I20" s="13">
        <v>203891</v>
      </c>
      <c r="J20" s="4">
        <v>346429</v>
      </c>
      <c r="K20" s="4">
        <v>476014</v>
      </c>
      <c r="L20" s="4">
        <v>547034</v>
      </c>
    </row>
    <row r="21" spans="1:7" ht="15">
      <c r="A21" s="17" t="s">
        <v>20</v>
      </c>
      <c r="B21" s="18"/>
      <c r="C21" s="27"/>
      <c r="D21" s="41"/>
      <c r="E21" s="7">
        <v>1</v>
      </c>
      <c r="F21" s="19">
        <f>Прайс!E10</f>
        <v>3500</v>
      </c>
      <c r="G21" s="19">
        <f t="shared" si="1"/>
        <v>3500</v>
      </c>
    </row>
    <row r="22" spans="1:7" ht="15">
      <c r="A22" s="1" t="s">
        <v>21</v>
      </c>
      <c r="B22" s="2"/>
      <c r="C22" s="8">
        <v>27</v>
      </c>
      <c r="D22" s="29">
        <v>1</v>
      </c>
      <c r="E22" s="4">
        <v>27</v>
      </c>
      <c r="F22" s="4">
        <f>Прайс!I2</f>
        <v>1100</v>
      </c>
      <c r="G22" s="8">
        <f>D22*E22*F22</f>
        <v>29700</v>
      </c>
    </row>
    <row r="23" spans="1:7" ht="15">
      <c r="A23" s="1" t="s">
        <v>22</v>
      </c>
      <c r="B23" s="2"/>
      <c r="C23" s="8">
        <v>10</v>
      </c>
      <c r="D23" s="29">
        <v>1</v>
      </c>
      <c r="E23" s="4">
        <f>C23*D23</f>
        <v>10</v>
      </c>
      <c r="F23" s="4">
        <f>Прайс!I2</f>
        <v>1100</v>
      </c>
      <c r="G23" s="8">
        <f t="shared" si="1"/>
        <v>11000</v>
      </c>
    </row>
    <row r="24" spans="1:7" ht="15">
      <c r="A24" s="1" t="s">
        <v>39</v>
      </c>
      <c r="B24" s="2"/>
      <c r="C24" s="8">
        <v>9</v>
      </c>
      <c r="D24" s="29">
        <v>1</v>
      </c>
      <c r="E24" s="4">
        <f>C24*D24</f>
        <v>9</v>
      </c>
      <c r="F24" s="4">
        <f>Прайс!A4</f>
        <v>900</v>
      </c>
      <c r="G24" s="8">
        <f t="shared" si="1"/>
        <v>8100</v>
      </c>
    </row>
    <row r="25" spans="1:7" ht="15">
      <c r="A25" s="17" t="s">
        <v>23</v>
      </c>
      <c r="B25" s="18"/>
      <c r="C25" s="27"/>
      <c r="D25" s="41"/>
      <c r="E25" s="7">
        <v>1</v>
      </c>
      <c r="F25" s="19">
        <f>Прайс!B8</f>
        <v>25000</v>
      </c>
      <c r="G25" s="19">
        <f t="shared" si="1"/>
        <v>25000</v>
      </c>
    </row>
    <row r="26" spans="1:7" ht="15">
      <c r="A26" s="17" t="s">
        <v>24</v>
      </c>
      <c r="B26" s="18"/>
      <c r="C26" s="27"/>
      <c r="D26" s="41"/>
      <c r="E26" s="7">
        <v>1</v>
      </c>
      <c r="F26" s="19">
        <f>Прайс!F10</f>
        <v>6000</v>
      </c>
      <c r="G26" s="19">
        <f t="shared" si="1"/>
        <v>6000</v>
      </c>
    </row>
    <row r="27" spans="1:7" ht="15">
      <c r="A27" s="17" t="s">
        <v>25</v>
      </c>
      <c r="B27" s="18"/>
      <c r="C27" s="27"/>
      <c r="D27" s="41"/>
      <c r="E27" s="7">
        <v>8</v>
      </c>
      <c r="F27" s="19">
        <f>Прайс!B4</f>
        <v>1200</v>
      </c>
      <c r="G27" s="19">
        <f t="shared" si="1"/>
        <v>9600</v>
      </c>
    </row>
    <row r="28" spans="1:7" ht="15">
      <c r="A28" s="17" t="s">
        <v>26</v>
      </c>
      <c r="B28" s="18"/>
      <c r="C28" s="8">
        <v>23</v>
      </c>
      <c r="D28" s="29">
        <v>0</v>
      </c>
      <c r="E28" s="19">
        <v>23</v>
      </c>
      <c r="F28" s="19">
        <f>Прайс!C4</f>
        <v>800</v>
      </c>
      <c r="G28" s="19">
        <f>D28*E28*F28</f>
        <v>0</v>
      </c>
    </row>
    <row r="29" spans="1:7" ht="15">
      <c r="A29" s="1" t="s">
        <v>27</v>
      </c>
      <c r="B29" s="2"/>
      <c r="C29" s="8">
        <v>23</v>
      </c>
      <c r="D29" s="29">
        <v>1</v>
      </c>
      <c r="E29" s="19">
        <f>C29*D29</f>
        <v>23</v>
      </c>
      <c r="F29" s="4">
        <f>Прайс!D4</f>
        <v>1050</v>
      </c>
      <c r="G29" s="8">
        <f t="shared" si="1"/>
        <v>24150</v>
      </c>
    </row>
    <row r="30" spans="1:7" ht="15">
      <c r="A30" s="1" t="s">
        <v>121</v>
      </c>
      <c r="B30" s="2"/>
      <c r="C30" s="8">
        <v>2</v>
      </c>
      <c r="D30" s="29">
        <v>1</v>
      </c>
      <c r="E30" s="19">
        <v>2</v>
      </c>
      <c r="F30" s="4">
        <f>Прайс!E6</f>
        <v>1200</v>
      </c>
      <c r="G30" s="8">
        <f>D30*E30*F30</f>
        <v>2400</v>
      </c>
    </row>
    <row r="31" spans="1:7" ht="15">
      <c r="A31" s="1" t="s">
        <v>125</v>
      </c>
      <c r="B31" s="2"/>
      <c r="C31" s="8">
        <v>2</v>
      </c>
      <c r="D31" s="29">
        <v>1</v>
      </c>
      <c r="E31" s="19">
        <v>2</v>
      </c>
      <c r="F31" s="4">
        <f>Прайс!E4</f>
        <v>2300</v>
      </c>
      <c r="G31" s="8">
        <f>D31*E31*F31</f>
        <v>4600</v>
      </c>
    </row>
    <row r="32" spans="1:7" ht="15">
      <c r="A32" s="1" t="s">
        <v>28</v>
      </c>
      <c r="B32" s="2"/>
      <c r="C32" s="8">
        <v>43</v>
      </c>
      <c r="D32" s="29">
        <v>0</v>
      </c>
      <c r="E32" s="19">
        <v>43</v>
      </c>
      <c r="F32" s="4">
        <f>Прайс!F4</f>
        <v>1200</v>
      </c>
      <c r="G32" s="8">
        <f>D32*E32*F32</f>
        <v>0</v>
      </c>
    </row>
    <row r="33" spans="1:7" ht="15">
      <c r="A33" s="1" t="s">
        <v>29</v>
      </c>
      <c r="B33" s="2"/>
      <c r="C33" s="8">
        <v>43</v>
      </c>
      <c r="D33" s="29">
        <v>1</v>
      </c>
      <c r="E33" s="19">
        <f>C33*D33</f>
        <v>43</v>
      </c>
      <c r="F33" s="4">
        <f>Прайс!G4</f>
        <v>1300</v>
      </c>
      <c r="G33" s="8">
        <f>D33*E33*F33</f>
        <v>55900</v>
      </c>
    </row>
    <row r="34" spans="1:7" ht="15">
      <c r="A34" s="17" t="s">
        <v>128</v>
      </c>
      <c r="B34" s="18"/>
      <c r="C34" s="27"/>
      <c r="D34" s="41"/>
      <c r="E34" s="7">
        <v>1</v>
      </c>
      <c r="F34" s="19">
        <f>Прайс!B6</f>
        <v>7500</v>
      </c>
      <c r="G34" s="19">
        <f t="shared" si="1"/>
        <v>7500</v>
      </c>
    </row>
    <row r="35" spans="1:7" ht="15">
      <c r="A35" s="1" t="s">
        <v>31</v>
      </c>
      <c r="B35" s="2"/>
      <c r="C35" s="8">
        <v>10</v>
      </c>
      <c r="D35" s="29">
        <v>0</v>
      </c>
      <c r="E35" s="4">
        <v>10</v>
      </c>
      <c r="F35" s="4">
        <f>Прайс!C6</f>
        <v>8000</v>
      </c>
      <c r="G35" s="8">
        <f>D35*E35*F35</f>
        <v>0</v>
      </c>
    </row>
    <row r="36" spans="1:7" ht="15">
      <c r="A36" s="1" t="s">
        <v>32</v>
      </c>
      <c r="B36" s="2"/>
      <c r="C36" s="28">
        <v>10</v>
      </c>
      <c r="D36" s="29">
        <v>0</v>
      </c>
      <c r="E36" s="4">
        <v>10</v>
      </c>
      <c r="F36" s="4">
        <f>Прайс!D6</f>
        <v>12000</v>
      </c>
      <c r="G36" s="8">
        <f>D36*E36*F36</f>
        <v>0</v>
      </c>
    </row>
    <row r="37" spans="1:8" ht="15">
      <c r="A37" s="1" t="s">
        <v>33</v>
      </c>
      <c r="B37" s="2"/>
      <c r="C37" s="2"/>
      <c r="D37" s="3"/>
      <c r="E37" s="7">
        <v>0</v>
      </c>
      <c r="F37" s="4">
        <f>Прайс!H4</f>
        <v>5000</v>
      </c>
      <c r="G37" s="31">
        <f>E37*F37</f>
        <v>0</v>
      </c>
      <c r="H37" s="32"/>
    </row>
    <row r="38" spans="1:8" ht="15">
      <c r="A38" s="1" t="s">
        <v>34</v>
      </c>
      <c r="B38" s="2"/>
      <c r="C38" s="22"/>
      <c r="D38" s="3"/>
      <c r="E38" s="4"/>
      <c r="F38" s="4"/>
      <c r="G38" s="31">
        <f>SUM(G9:G37)</f>
        <v>285250</v>
      </c>
      <c r="H38" s="32"/>
    </row>
    <row r="39" spans="1:8" ht="15">
      <c r="A39" s="1" t="s">
        <v>36</v>
      </c>
      <c r="B39" s="2"/>
      <c r="C39" s="2"/>
      <c r="D39" s="38">
        <v>1</v>
      </c>
      <c r="E39" s="4">
        <v>19</v>
      </c>
      <c r="F39" s="51">
        <v>700</v>
      </c>
      <c r="G39" s="31">
        <f>(G8*0.2)*D39</f>
        <v>38470</v>
      </c>
      <c r="H39" s="32"/>
    </row>
    <row r="40" spans="1:8" ht="15">
      <c r="A40" s="1" t="s">
        <v>37</v>
      </c>
      <c r="B40" s="2"/>
      <c r="C40" s="2"/>
      <c r="D40" s="3"/>
      <c r="E40" s="4"/>
      <c r="F40" s="4"/>
      <c r="G40" s="17">
        <f>G39+G38+G8</f>
        <v>516070</v>
      </c>
      <c r="H40" s="32"/>
    </row>
    <row r="41" spans="1:7" ht="15">
      <c r="A41" s="1" t="s">
        <v>57</v>
      </c>
      <c r="B41" s="2"/>
      <c r="C41" s="2"/>
      <c r="D41" s="53">
        <v>0</v>
      </c>
      <c r="E41" s="7">
        <v>0.16</v>
      </c>
      <c r="G41" s="4">
        <f>G40*E41*D41</f>
        <v>0</v>
      </c>
    </row>
    <row r="42" spans="1:7" ht="15">
      <c r="A42" s="35" t="s">
        <v>51</v>
      </c>
      <c r="B42" s="4" t="s">
        <v>131</v>
      </c>
      <c r="C42" s="24"/>
      <c r="D42" s="38">
        <v>1</v>
      </c>
      <c r="E42" s="55">
        <v>0.06</v>
      </c>
      <c r="F42" s="4" t="s">
        <v>38</v>
      </c>
      <c r="G42" s="12">
        <f>G40+G41+E43</f>
        <v>547034.2</v>
      </c>
    </row>
    <row r="43" spans="1:7" ht="15">
      <c r="A43" s="1" t="s">
        <v>52</v>
      </c>
      <c r="B43" s="2"/>
      <c r="C43" s="2"/>
      <c r="D43" s="2"/>
      <c r="E43" s="58">
        <f>G40*D42*E42</f>
        <v>30964.199999999997</v>
      </c>
      <c r="F43" s="47">
        <f>G8*E41*D41</f>
        <v>0</v>
      </c>
      <c r="G43" s="48">
        <f>G8+F43+E43</f>
        <v>223314.2</v>
      </c>
    </row>
    <row r="44" spans="1:7" ht="15">
      <c r="A44" s="1" t="s">
        <v>53</v>
      </c>
      <c r="B44" s="2"/>
      <c r="C44" s="2"/>
      <c r="D44" s="2"/>
      <c r="E44" s="2"/>
      <c r="F44" s="34"/>
      <c r="G44" s="38">
        <f>(G42-G43)*0.7</f>
        <v>226603.99999999994</v>
      </c>
    </row>
    <row r="45" spans="1:7" ht="15">
      <c r="A45" s="1" t="s">
        <v>54</v>
      </c>
      <c r="B45" s="2"/>
      <c r="C45" s="2"/>
      <c r="D45" s="2"/>
      <c r="E45" s="2"/>
      <c r="F45" s="34"/>
      <c r="G45" s="38">
        <f>(G42-G43)*0.3</f>
        <v>97115.99999999999</v>
      </c>
    </row>
    <row r="46" spans="1:7" ht="15">
      <c r="A46" s="1"/>
      <c r="B46" s="2"/>
      <c r="C46" s="2"/>
      <c r="D46" s="2"/>
      <c r="E46" s="2"/>
      <c r="F46" s="34"/>
      <c r="G46" s="4"/>
    </row>
  </sheetData>
  <sheetProtection/>
  <printOptions/>
  <pageMargins left="0.25" right="0.25" top="0.75" bottom="0.75" header="0.3" footer="0.3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6">
      <selection activeCell="K35" sqref="K35"/>
    </sheetView>
  </sheetViews>
  <sheetFormatPr defaultColWidth="9.140625" defaultRowHeight="15"/>
  <cols>
    <col min="1" max="1" width="28.140625" style="0" customWidth="1"/>
    <col min="3" max="3" width="5.7109375" style="0" customWidth="1"/>
    <col min="4" max="4" width="6.7109375" style="0" customWidth="1"/>
    <col min="5" max="5" width="7.8515625" style="0" customWidth="1"/>
    <col min="6" max="6" width="9.8515625" style="0" customWidth="1"/>
    <col min="7" max="7" width="11.7109375" style="0" customWidth="1"/>
    <col min="8" max="8" width="11.00390625" style="0" customWidth="1"/>
    <col min="9" max="9" width="10.7109375" style="0" customWidth="1"/>
    <col min="10" max="10" width="14.421875" style="0" customWidth="1"/>
    <col min="11" max="11" width="17.7109375" style="0" customWidth="1"/>
    <col min="12" max="12" width="15.140625" style="0" customWidth="1"/>
  </cols>
  <sheetData>
    <row r="1" spans="1:7" ht="15.75">
      <c r="A1" s="45" t="s">
        <v>56</v>
      </c>
      <c r="B1" s="10"/>
      <c r="C1" s="10"/>
      <c r="D1" s="11"/>
      <c r="E1" s="4" t="s">
        <v>2</v>
      </c>
      <c r="F1" s="4" t="s">
        <v>3</v>
      </c>
      <c r="G1" s="4" t="s">
        <v>4</v>
      </c>
    </row>
    <row r="2" spans="1:7" ht="15">
      <c r="A2" s="1" t="s">
        <v>0</v>
      </c>
      <c r="B2" s="2"/>
      <c r="C2" s="2"/>
      <c r="D2" s="3"/>
      <c r="E2" s="4">
        <v>39</v>
      </c>
      <c r="F2" s="4">
        <f>Прайс!B2</f>
        <v>4750</v>
      </c>
      <c r="G2" s="4">
        <f aca="true" t="shared" si="0" ref="G2:G9">E2*F2</f>
        <v>185250</v>
      </c>
    </row>
    <row r="3" spans="1:7" ht="15">
      <c r="A3" s="1" t="s">
        <v>1</v>
      </c>
      <c r="B3" s="2"/>
      <c r="C3" s="2"/>
      <c r="D3" s="3"/>
      <c r="E3" s="4">
        <v>12</v>
      </c>
      <c r="F3" s="4">
        <f>Прайс!C2</f>
        <v>6500</v>
      </c>
      <c r="G3" s="4">
        <f t="shared" si="0"/>
        <v>78000</v>
      </c>
    </row>
    <row r="4" spans="1:7" ht="15">
      <c r="A4" s="1" t="s">
        <v>104</v>
      </c>
      <c r="B4" s="2"/>
      <c r="C4" s="2"/>
      <c r="D4" s="3"/>
      <c r="E4" s="4">
        <v>2</v>
      </c>
      <c r="F4" s="4">
        <f>Прайс!D8</f>
        <v>1800</v>
      </c>
      <c r="G4" s="4">
        <f t="shared" si="0"/>
        <v>3600</v>
      </c>
    </row>
    <row r="5" spans="1:7" ht="15">
      <c r="A5" s="1" t="s">
        <v>136</v>
      </c>
      <c r="B5" s="2"/>
      <c r="C5" s="2"/>
      <c r="D5" s="3"/>
      <c r="E5" s="4">
        <v>1</v>
      </c>
      <c r="F5" s="4">
        <f>Прайс!E2</f>
        <v>12000</v>
      </c>
      <c r="G5" s="4">
        <f t="shared" si="0"/>
        <v>12000</v>
      </c>
    </row>
    <row r="6" spans="1:7" ht="15">
      <c r="A6" s="1" t="s">
        <v>69</v>
      </c>
      <c r="B6" s="2"/>
      <c r="C6" s="2"/>
      <c r="D6" s="3"/>
      <c r="E6" s="4">
        <v>2</v>
      </c>
      <c r="F6" s="4">
        <f>Прайс!E8</f>
        <v>6000</v>
      </c>
      <c r="G6" s="4">
        <f t="shared" si="0"/>
        <v>12000</v>
      </c>
    </row>
    <row r="7" spans="1:7" ht="15">
      <c r="A7" s="1" t="s">
        <v>65</v>
      </c>
      <c r="B7" s="2"/>
      <c r="C7" s="2"/>
      <c r="D7" s="3"/>
      <c r="E7" s="4">
        <v>1</v>
      </c>
      <c r="F7" s="4">
        <f>Прайс!F2</f>
        <v>9500</v>
      </c>
      <c r="G7" s="4">
        <f t="shared" si="0"/>
        <v>9500</v>
      </c>
    </row>
    <row r="8" spans="1:8" ht="15">
      <c r="A8" s="1" t="s">
        <v>71</v>
      </c>
      <c r="B8" s="2"/>
      <c r="C8" s="2"/>
      <c r="D8" s="3"/>
      <c r="E8" s="4">
        <v>2</v>
      </c>
      <c r="F8" s="4">
        <f>Прайс!I4</f>
        <v>8500</v>
      </c>
      <c r="G8" s="1">
        <f>Прайс!G2</f>
        <v>9500</v>
      </c>
      <c r="H8" s="32"/>
    </row>
    <row r="9" spans="1:8" ht="15">
      <c r="A9" s="1" t="s">
        <v>70</v>
      </c>
      <c r="B9" s="2"/>
      <c r="C9" s="2"/>
      <c r="D9" s="3"/>
      <c r="E9" s="4">
        <v>1</v>
      </c>
      <c r="F9" s="4">
        <f>Прайс!G2</f>
        <v>9500</v>
      </c>
      <c r="G9" s="1">
        <f t="shared" si="0"/>
        <v>9500</v>
      </c>
      <c r="H9" s="32"/>
    </row>
    <row r="10" spans="1:7" ht="15">
      <c r="A10" s="5" t="s">
        <v>7</v>
      </c>
      <c r="B10" s="6"/>
      <c r="C10" s="7" t="s">
        <v>35</v>
      </c>
      <c r="D10" s="7" t="s">
        <v>40</v>
      </c>
      <c r="E10" s="4"/>
      <c r="F10" s="4"/>
      <c r="G10" s="14">
        <f>SUM(G2:G9)</f>
        <v>319350</v>
      </c>
    </row>
    <row r="11" spans="1:7" ht="15">
      <c r="A11" s="17" t="s">
        <v>8</v>
      </c>
      <c r="B11" s="18"/>
      <c r="C11" s="8">
        <v>12</v>
      </c>
      <c r="D11" s="29">
        <v>1</v>
      </c>
      <c r="E11" s="19">
        <f>C11*D11</f>
        <v>12</v>
      </c>
      <c r="F11" s="19">
        <f>Прайс!H2</f>
        <v>600</v>
      </c>
      <c r="G11" s="19">
        <f aca="true" t="shared" si="1" ref="G11:G39">E11*F11</f>
        <v>7200</v>
      </c>
    </row>
    <row r="12" spans="1:7" ht="15">
      <c r="A12" s="17" t="s">
        <v>9</v>
      </c>
      <c r="B12" s="18"/>
      <c r="C12" s="8">
        <v>20</v>
      </c>
      <c r="D12" s="29">
        <v>1</v>
      </c>
      <c r="E12" s="19">
        <f>C12*D12</f>
        <v>20</v>
      </c>
      <c r="F12" s="19">
        <f>Прайс!I2</f>
        <v>1100</v>
      </c>
      <c r="G12" s="19">
        <f t="shared" si="1"/>
        <v>22000</v>
      </c>
    </row>
    <row r="13" spans="1:7" ht="15">
      <c r="A13" s="17" t="s">
        <v>10</v>
      </c>
      <c r="B13" s="18"/>
      <c r="C13" s="8">
        <v>5</v>
      </c>
      <c r="D13" s="29">
        <v>1</v>
      </c>
      <c r="E13" s="19">
        <f>C13*D13</f>
        <v>5</v>
      </c>
      <c r="F13" s="19">
        <f>Прайс!I2</f>
        <v>1100</v>
      </c>
      <c r="G13" s="19">
        <f t="shared" si="1"/>
        <v>5500</v>
      </c>
    </row>
    <row r="14" spans="1:7" ht="15">
      <c r="A14" s="17" t="s">
        <v>66</v>
      </c>
      <c r="B14" s="18"/>
      <c r="C14" s="8">
        <v>3</v>
      </c>
      <c r="D14" s="29">
        <v>1</v>
      </c>
      <c r="E14" s="19">
        <f>C14*D14</f>
        <v>3</v>
      </c>
      <c r="F14" s="19">
        <f>Прайс!C8</f>
        <v>1300</v>
      </c>
      <c r="G14" s="19">
        <f t="shared" si="1"/>
        <v>3900</v>
      </c>
    </row>
    <row r="15" spans="1:7" ht="15">
      <c r="A15" s="17" t="s">
        <v>12</v>
      </c>
      <c r="B15" s="18"/>
      <c r="C15" s="27">
        <v>2</v>
      </c>
      <c r="D15" s="50">
        <v>1</v>
      </c>
      <c r="E15" s="19">
        <v>2</v>
      </c>
      <c r="F15" s="19">
        <f>Прайс!G8</f>
        <v>7000</v>
      </c>
      <c r="G15" s="19">
        <f>D15*E15*F15</f>
        <v>14000</v>
      </c>
    </row>
    <row r="16" spans="1:7" ht="15">
      <c r="A16" s="15" t="s">
        <v>67</v>
      </c>
      <c r="B16" s="16"/>
      <c r="C16" s="27"/>
      <c r="D16" s="41"/>
      <c r="E16" s="7">
        <v>1</v>
      </c>
      <c r="F16" s="13">
        <v>3500</v>
      </c>
      <c r="G16" s="13">
        <f t="shared" si="1"/>
        <v>3500</v>
      </c>
    </row>
    <row r="17" spans="1:7" ht="15">
      <c r="A17" s="17" t="s">
        <v>14</v>
      </c>
      <c r="B17" s="18"/>
      <c r="C17" s="8">
        <v>15</v>
      </c>
      <c r="D17" s="29">
        <v>1</v>
      </c>
      <c r="E17" s="4">
        <f>C17*D17</f>
        <v>15</v>
      </c>
      <c r="F17" s="19">
        <f>Прайс!A10</f>
        <v>700</v>
      </c>
      <c r="G17" s="19">
        <f t="shared" si="1"/>
        <v>10500</v>
      </c>
    </row>
    <row r="18" spans="1:7" ht="15">
      <c r="A18" s="1" t="s">
        <v>15</v>
      </c>
      <c r="B18" s="2"/>
      <c r="C18" s="52">
        <v>3</v>
      </c>
      <c r="D18" s="29">
        <v>1</v>
      </c>
      <c r="E18" s="4">
        <f>C18*D18</f>
        <v>3</v>
      </c>
      <c r="F18" s="4">
        <f>Прайс!I2</f>
        <v>1100</v>
      </c>
      <c r="G18" s="8">
        <f t="shared" si="1"/>
        <v>3300</v>
      </c>
    </row>
    <row r="19" spans="1:7" ht="15">
      <c r="A19" s="1" t="s">
        <v>68</v>
      </c>
      <c r="B19" s="2"/>
      <c r="C19" s="8">
        <v>3</v>
      </c>
      <c r="D19" s="29">
        <v>1</v>
      </c>
      <c r="E19" s="4">
        <f>C19*D19</f>
        <v>3</v>
      </c>
      <c r="F19" s="4">
        <v>600</v>
      </c>
      <c r="G19" s="8">
        <f t="shared" si="1"/>
        <v>1800</v>
      </c>
    </row>
    <row r="20" spans="1:12" ht="15">
      <c r="A20" s="17" t="s">
        <v>17</v>
      </c>
      <c r="B20" s="18"/>
      <c r="C20" s="27"/>
      <c r="D20" s="29">
        <v>0</v>
      </c>
      <c r="E20" s="19">
        <v>1</v>
      </c>
      <c r="F20" s="19">
        <f>Прайс!B10</f>
        <v>1200</v>
      </c>
      <c r="G20" s="19">
        <f>D20*E20*F20</f>
        <v>0</v>
      </c>
      <c r="I20" s="4" t="s">
        <v>60</v>
      </c>
      <c r="J20" s="4" t="s">
        <v>61</v>
      </c>
      <c r="K20" s="4" t="s">
        <v>62</v>
      </c>
      <c r="L20" s="8" t="s">
        <v>63</v>
      </c>
    </row>
    <row r="21" spans="1:12" ht="15">
      <c r="A21" s="1" t="s">
        <v>72</v>
      </c>
      <c r="B21" s="2"/>
      <c r="C21" s="27"/>
      <c r="D21" s="41"/>
      <c r="E21" s="7">
        <v>1</v>
      </c>
      <c r="F21" s="4">
        <v>2000</v>
      </c>
      <c r="G21" s="8">
        <f t="shared" si="1"/>
        <v>2000</v>
      </c>
      <c r="H21" t="s">
        <v>58</v>
      </c>
      <c r="I21" s="4">
        <v>370446</v>
      </c>
      <c r="J21" s="4">
        <v>616100</v>
      </c>
      <c r="K21" s="4">
        <v>832207</v>
      </c>
      <c r="L21" s="4">
        <v>994723</v>
      </c>
    </row>
    <row r="22" spans="1:12" ht="15">
      <c r="A22" s="1" t="s">
        <v>73</v>
      </c>
      <c r="B22" s="2"/>
      <c r="C22" s="27"/>
      <c r="D22" s="41"/>
      <c r="E22" s="7">
        <v>1</v>
      </c>
      <c r="F22" s="4">
        <v>9000</v>
      </c>
      <c r="G22" s="8">
        <f t="shared" si="1"/>
        <v>9000</v>
      </c>
      <c r="H22" t="s">
        <v>59</v>
      </c>
      <c r="I22" s="13">
        <v>338511</v>
      </c>
      <c r="J22" s="4">
        <v>562100</v>
      </c>
      <c r="K22" s="4">
        <v>760465</v>
      </c>
      <c r="L22" s="4">
        <v>908971</v>
      </c>
    </row>
    <row r="23" spans="1:7" ht="15">
      <c r="A23" s="17" t="s">
        <v>20</v>
      </c>
      <c r="B23" s="18"/>
      <c r="C23" s="27"/>
      <c r="D23" s="41"/>
      <c r="E23" s="7">
        <v>1</v>
      </c>
      <c r="F23" s="19">
        <f>Прайс!E10</f>
        <v>3500</v>
      </c>
      <c r="G23" s="19">
        <f t="shared" si="1"/>
        <v>3500</v>
      </c>
    </row>
    <row r="24" spans="1:7" ht="15">
      <c r="A24" s="1" t="s">
        <v>21</v>
      </c>
      <c r="B24" s="2"/>
      <c r="C24" s="8">
        <v>27</v>
      </c>
      <c r="D24" s="29">
        <v>1</v>
      </c>
      <c r="E24" s="4">
        <v>27</v>
      </c>
      <c r="F24" s="4">
        <f>Прайс!I2</f>
        <v>1100</v>
      </c>
      <c r="G24" s="8">
        <f aca="true" t="shared" si="2" ref="G24:G29">D24*E24*F24</f>
        <v>29700</v>
      </c>
    </row>
    <row r="25" spans="1:7" ht="15">
      <c r="A25" s="1" t="s">
        <v>22</v>
      </c>
      <c r="B25" s="2"/>
      <c r="C25" s="8">
        <v>10</v>
      </c>
      <c r="D25" s="29">
        <v>1</v>
      </c>
      <c r="E25" s="4">
        <v>10</v>
      </c>
      <c r="F25" s="4">
        <f>Прайс!I2</f>
        <v>1100</v>
      </c>
      <c r="G25" s="8">
        <f t="shared" si="2"/>
        <v>11000</v>
      </c>
    </row>
    <row r="26" spans="1:7" ht="15">
      <c r="A26" s="1" t="s">
        <v>39</v>
      </c>
      <c r="B26" s="2"/>
      <c r="C26" s="8">
        <v>9</v>
      </c>
      <c r="D26" s="29">
        <v>1</v>
      </c>
      <c r="E26" s="4">
        <v>9</v>
      </c>
      <c r="F26" s="4">
        <f>Прайс!A4</f>
        <v>900</v>
      </c>
      <c r="G26" s="8">
        <f t="shared" si="2"/>
        <v>8100</v>
      </c>
    </row>
    <row r="27" spans="1:7" ht="15">
      <c r="A27" s="1" t="s">
        <v>44</v>
      </c>
      <c r="B27" s="2"/>
      <c r="C27" s="8">
        <v>18</v>
      </c>
      <c r="D27" s="29">
        <v>1</v>
      </c>
      <c r="E27" s="4">
        <v>18</v>
      </c>
      <c r="F27" s="4">
        <v>800</v>
      </c>
      <c r="G27" s="8">
        <f t="shared" si="2"/>
        <v>14400</v>
      </c>
    </row>
    <row r="28" spans="1:7" ht="15">
      <c r="A28" s="1" t="s">
        <v>43</v>
      </c>
      <c r="B28" s="2"/>
      <c r="C28" s="8">
        <v>50</v>
      </c>
      <c r="D28" s="29">
        <v>1</v>
      </c>
      <c r="E28" s="4">
        <v>50</v>
      </c>
      <c r="F28" s="4">
        <f>Прайс!I2</f>
        <v>1100</v>
      </c>
      <c r="G28" s="8">
        <f t="shared" si="2"/>
        <v>55000</v>
      </c>
    </row>
    <row r="29" spans="1:7" ht="15">
      <c r="A29" s="1" t="s">
        <v>45</v>
      </c>
      <c r="B29" s="2"/>
      <c r="C29" s="8">
        <v>1</v>
      </c>
      <c r="D29" s="29">
        <v>1</v>
      </c>
      <c r="E29" s="4">
        <v>1</v>
      </c>
      <c r="F29" s="4">
        <f>Прайс!A6</f>
        <v>12000</v>
      </c>
      <c r="G29" s="8">
        <f t="shared" si="2"/>
        <v>12000</v>
      </c>
    </row>
    <row r="30" spans="1:7" ht="15">
      <c r="A30" s="17" t="s">
        <v>76</v>
      </c>
      <c r="B30" s="18"/>
      <c r="C30" s="27"/>
      <c r="D30" s="41"/>
      <c r="E30" s="7">
        <v>1</v>
      </c>
      <c r="F30" s="19">
        <v>16000</v>
      </c>
      <c r="G30" s="19">
        <f t="shared" si="1"/>
        <v>16000</v>
      </c>
    </row>
    <row r="31" spans="1:7" ht="15">
      <c r="A31" s="17" t="s">
        <v>74</v>
      </c>
      <c r="B31" s="18"/>
      <c r="C31" s="27"/>
      <c r="D31" s="41"/>
      <c r="E31" s="7">
        <v>1</v>
      </c>
      <c r="F31" s="19">
        <v>21000</v>
      </c>
      <c r="G31" s="19">
        <f t="shared" si="1"/>
        <v>21000</v>
      </c>
    </row>
    <row r="32" spans="1:7" ht="15">
      <c r="A32" s="17" t="s">
        <v>25</v>
      </c>
      <c r="B32" s="18"/>
      <c r="C32" s="27"/>
      <c r="D32" s="41"/>
      <c r="E32" s="7">
        <v>10</v>
      </c>
      <c r="F32" s="19">
        <f>Прайс!B4</f>
        <v>1200</v>
      </c>
      <c r="G32" s="19">
        <f t="shared" si="1"/>
        <v>12000</v>
      </c>
    </row>
    <row r="33" spans="1:7" ht="15">
      <c r="A33" s="17" t="s">
        <v>26</v>
      </c>
      <c r="B33" s="18"/>
      <c r="C33" s="8">
        <v>48</v>
      </c>
      <c r="D33" s="29">
        <v>0</v>
      </c>
      <c r="E33" s="19">
        <v>48</v>
      </c>
      <c r="F33" s="19">
        <f>Прайс!G6</f>
        <v>1600</v>
      </c>
      <c r="G33" s="19">
        <f>E33*F33*D33</f>
        <v>0</v>
      </c>
    </row>
    <row r="34" spans="1:7" ht="15">
      <c r="A34" s="1" t="s">
        <v>27</v>
      </c>
      <c r="B34" s="2"/>
      <c r="C34" s="8">
        <v>48</v>
      </c>
      <c r="D34" s="29">
        <v>1</v>
      </c>
      <c r="E34" s="19">
        <v>48</v>
      </c>
      <c r="F34" s="4">
        <f>Прайс!H6</f>
        <v>2000</v>
      </c>
      <c r="G34" s="8">
        <f>D34*E34*F34</f>
        <v>96000</v>
      </c>
    </row>
    <row r="35" spans="1:7" ht="15">
      <c r="A35" s="1" t="s">
        <v>126</v>
      </c>
      <c r="B35" s="2"/>
      <c r="C35" s="8">
        <v>4</v>
      </c>
      <c r="D35" s="29">
        <v>1</v>
      </c>
      <c r="E35" s="19">
        <v>4</v>
      </c>
      <c r="F35" s="4">
        <f>Прайс!E6</f>
        <v>1200</v>
      </c>
      <c r="G35" s="8">
        <f>D35*E35*F35</f>
        <v>4800</v>
      </c>
    </row>
    <row r="36" spans="1:7" ht="15">
      <c r="A36" s="1" t="s">
        <v>125</v>
      </c>
      <c r="B36" s="2"/>
      <c r="C36" s="8">
        <v>2</v>
      </c>
      <c r="D36" s="29">
        <v>1</v>
      </c>
      <c r="E36" s="19">
        <v>2</v>
      </c>
      <c r="F36" s="4">
        <f>Прайс!E4</f>
        <v>2300</v>
      </c>
      <c r="G36" s="8">
        <f>D36*E36*F36</f>
        <v>4600</v>
      </c>
    </row>
    <row r="37" spans="1:7" ht="15">
      <c r="A37" s="1" t="s">
        <v>64</v>
      </c>
      <c r="B37" s="2"/>
      <c r="C37" s="8">
        <v>64</v>
      </c>
      <c r="D37" s="29">
        <v>1</v>
      </c>
      <c r="E37" s="19">
        <f>C37*D37</f>
        <v>64</v>
      </c>
      <c r="F37" s="4">
        <f>Прайс!F4</f>
        <v>1200</v>
      </c>
      <c r="G37" s="8">
        <f t="shared" si="1"/>
        <v>76800</v>
      </c>
    </row>
    <row r="38" spans="1:7" ht="15">
      <c r="A38" s="1" t="s">
        <v>75</v>
      </c>
      <c r="B38" s="2"/>
      <c r="C38" s="8">
        <v>16</v>
      </c>
      <c r="D38" s="29">
        <v>1</v>
      </c>
      <c r="E38" s="19">
        <v>16</v>
      </c>
      <c r="F38" s="4">
        <f>Прайс!F4</f>
        <v>1200</v>
      </c>
      <c r="G38" s="8">
        <f>D38*E38*F38</f>
        <v>19200</v>
      </c>
    </row>
    <row r="39" spans="1:7" ht="15">
      <c r="A39" s="17" t="s">
        <v>129</v>
      </c>
      <c r="B39" s="18"/>
      <c r="C39" s="27"/>
      <c r="D39" s="41"/>
      <c r="E39" s="7">
        <v>1</v>
      </c>
      <c r="F39" s="19">
        <f>Прайс!B6</f>
        <v>7500</v>
      </c>
      <c r="G39" s="19">
        <f t="shared" si="1"/>
        <v>7500</v>
      </c>
    </row>
    <row r="40" spans="1:7" ht="15">
      <c r="A40" s="1" t="s">
        <v>31</v>
      </c>
      <c r="B40" s="2"/>
      <c r="C40" s="8">
        <v>10</v>
      </c>
      <c r="D40" s="29">
        <v>0</v>
      </c>
      <c r="E40" s="4">
        <v>10</v>
      </c>
      <c r="F40" s="4">
        <f>Прайс!C6</f>
        <v>8000</v>
      </c>
      <c r="G40" s="8">
        <f>D40*E40*F40</f>
        <v>0</v>
      </c>
    </row>
    <row r="41" spans="1:8" ht="15">
      <c r="A41" s="1" t="s">
        <v>32</v>
      </c>
      <c r="B41" s="2"/>
      <c r="C41" s="28">
        <v>10</v>
      </c>
      <c r="D41" s="29">
        <v>0</v>
      </c>
      <c r="E41" s="4">
        <v>10</v>
      </c>
      <c r="F41" s="4">
        <f>Прайс!D6</f>
        <v>12000</v>
      </c>
      <c r="G41" s="8">
        <f>D41*E41*F41</f>
        <v>0</v>
      </c>
      <c r="H41" s="32"/>
    </row>
    <row r="42" spans="1:8" ht="15">
      <c r="A42" s="1" t="s">
        <v>33</v>
      </c>
      <c r="B42" s="2"/>
      <c r="C42" s="2"/>
      <c r="D42" s="3"/>
      <c r="E42" s="7">
        <v>0</v>
      </c>
      <c r="F42" s="4">
        <f>Прайс!H4</f>
        <v>5000</v>
      </c>
      <c r="G42" s="31">
        <f>E42*F42</f>
        <v>0</v>
      </c>
      <c r="H42" s="32"/>
    </row>
    <row r="43" spans="1:8" ht="15">
      <c r="A43" s="1" t="s">
        <v>34</v>
      </c>
      <c r="B43" s="2"/>
      <c r="C43" s="22"/>
      <c r="D43" s="3"/>
      <c r="E43" s="4"/>
      <c r="F43" s="4"/>
      <c r="G43" s="31">
        <f>SUM(G11:G42)</f>
        <v>474300</v>
      </c>
      <c r="H43" s="32"/>
    </row>
    <row r="44" spans="1:8" ht="15">
      <c r="A44" s="1" t="s">
        <v>36</v>
      </c>
      <c r="B44" s="2"/>
      <c r="C44" s="2"/>
      <c r="D44" s="38">
        <v>1</v>
      </c>
      <c r="E44" s="4">
        <v>37</v>
      </c>
      <c r="F44" s="42">
        <v>0.2</v>
      </c>
      <c r="G44" s="31">
        <f>(G10*0.2)*D44</f>
        <v>63870</v>
      </c>
      <c r="H44" s="32"/>
    </row>
    <row r="45" spans="1:7" ht="15">
      <c r="A45" s="1" t="s">
        <v>37</v>
      </c>
      <c r="B45" s="2"/>
      <c r="C45" s="2"/>
      <c r="D45" s="3"/>
      <c r="E45" s="4"/>
      <c r="F45" s="4"/>
      <c r="G45" s="19">
        <f>G44+G43+G10</f>
        <v>857520</v>
      </c>
    </row>
    <row r="46" spans="1:7" ht="15">
      <c r="A46" s="1" t="s">
        <v>57</v>
      </c>
      <c r="B46" s="2"/>
      <c r="C46" s="2"/>
      <c r="D46" s="38">
        <v>0</v>
      </c>
      <c r="E46" s="29">
        <v>0.16</v>
      </c>
      <c r="F46" s="4"/>
      <c r="G46" s="4">
        <f>G45*E46*D46</f>
        <v>0</v>
      </c>
    </row>
    <row r="47" spans="1:7" ht="15">
      <c r="A47" s="35" t="s">
        <v>51</v>
      </c>
      <c r="B47" s="4" t="s">
        <v>131</v>
      </c>
      <c r="C47" s="24"/>
      <c r="D47" s="38">
        <v>1</v>
      </c>
      <c r="E47" s="55">
        <v>0.06</v>
      </c>
      <c r="F47" t="s">
        <v>38</v>
      </c>
      <c r="G47" s="12">
        <f>G45+G46+E48</f>
        <v>908971.2</v>
      </c>
    </row>
    <row r="48" spans="1:7" ht="15">
      <c r="A48" s="1" t="s">
        <v>52</v>
      </c>
      <c r="B48" s="2"/>
      <c r="C48" s="2"/>
      <c r="D48" s="2"/>
      <c r="E48" s="36">
        <f>G45*D47*E47</f>
        <v>51451.2</v>
      </c>
      <c r="F48" s="36">
        <f>G10*E46*D46</f>
        <v>0</v>
      </c>
      <c r="G48" s="38">
        <f>F48+G10+E48</f>
        <v>370801.2</v>
      </c>
    </row>
    <row r="49" spans="1:7" ht="15">
      <c r="A49" s="1" t="s">
        <v>53</v>
      </c>
      <c r="B49" s="2"/>
      <c r="C49" s="2"/>
      <c r="D49" s="2"/>
      <c r="E49" s="2"/>
      <c r="F49" s="2"/>
      <c r="G49" s="38">
        <f>(G47-G48)*0.7</f>
        <v>376719</v>
      </c>
    </row>
    <row r="50" spans="1:7" ht="15">
      <c r="A50" s="1" t="s">
        <v>54</v>
      </c>
      <c r="B50" s="2"/>
      <c r="C50" s="2"/>
      <c r="D50" s="2"/>
      <c r="E50" s="2"/>
      <c r="F50" s="2"/>
      <c r="G50" s="38">
        <f>(G47-G48)*0.3</f>
        <v>161451</v>
      </c>
    </row>
    <row r="51" spans="1:7" ht="15">
      <c r="A51" s="1"/>
      <c r="B51" s="2"/>
      <c r="C51" s="2"/>
      <c r="D51" s="2"/>
      <c r="E51" s="2"/>
      <c r="F51" s="2"/>
      <c r="G51" s="4"/>
    </row>
  </sheetData>
  <sheetProtection/>
  <printOptions/>
  <pageMargins left="0.7" right="0.7" top="0.75" bottom="0.75" header="0.3" footer="0.3"/>
  <pageSetup fitToHeight="1" fitToWidth="1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I21" sqref="I21:L23"/>
    </sheetView>
  </sheetViews>
  <sheetFormatPr defaultColWidth="9.140625" defaultRowHeight="15"/>
  <cols>
    <col min="1" max="1" width="27.28125" style="0" customWidth="1"/>
    <col min="3" max="3" width="6.7109375" style="0" customWidth="1"/>
    <col min="4" max="4" width="5.140625" style="0" customWidth="1"/>
    <col min="5" max="5" width="6.57421875" style="0" customWidth="1"/>
    <col min="8" max="8" width="11.140625" style="0" customWidth="1"/>
    <col min="9" max="9" width="10.140625" style="0" customWidth="1"/>
    <col min="10" max="10" width="14.421875" style="0" customWidth="1"/>
    <col min="11" max="11" width="17.00390625" style="0" customWidth="1"/>
    <col min="12" max="12" width="14.7109375" style="0" customWidth="1"/>
  </cols>
  <sheetData>
    <row r="1" spans="1:7" ht="15.75">
      <c r="A1" s="9" t="s">
        <v>50</v>
      </c>
      <c r="B1" s="10"/>
      <c r="C1" s="10"/>
      <c r="D1" s="11"/>
      <c r="E1" s="4" t="s">
        <v>2</v>
      </c>
      <c r="F1" s="4" t="s">
        <v>3</v>
      </c>
      <c r="G1" s="4" t="s">
        <v>4</v>
      </c>
    </row>
    <row r="2" spans="1:7" ht="15">
      <c r="A2" s="1" t="s">
        <v>0</v>
      </c>
      <c r="B2" s="2"/>
      <c r="C2" s="2"/>
      <c r="D2" s="3"/>
      <c r="E2" s="4">
        <v>20</v>
      </c>
      <c r="F2" s="4">
        <f>Прайс!B2</f>
        <v>4750</v>
      </c>
      <c r="G2" s="4">
        <f aca="true" t="shared" si="0" ref="G2:G7">E2*F2</f>
        <v>95000</v>
      </c>
    </row>
    <row r="3" spans="1:7" ht="15">
      <c r="A3" s="1" t="s">
        <v>1</v>
      </c>
      <c r="B3" s="2"/>
      <c r="C3" s="2"/>
      <c r="D3" s="3"/>
      <c r="E3" s="4">
        <v>4</v>
      </c>
      <c r="F3" s="4">
        <f>Прайс!C2</f>
        <v>6500</v>
      </c>
      <c r="G3" s="4">
        <f t="shared" si="0"/>
        <v>26000</v>
      </c>
    </row>
    <row r="4" spans="1:7" ht="15">
      <c r="A4" s="1" t="s">
        <v>104</v>
      </c>
      <c r="B4" s="2"/>
      <c r="C4" s="2"/>
      <c r="D4" s="3"/>
      <c r="E4" s="4">
        <v>2</v>
      </c>
      <c r="F4" s="4">
        <f>Прайс!D8</f>
        <v>1800</v>
      </c>
      <c r="G4" s="4">
        <f t="shared" si="0"/>
        <v>3600</v>
      </c>
    </row>
    <row r="5" spans="1:7" ht="15">
      <c r="A5" s="1" t="s">
        <v>6</v>
      </c>
      <c r="B5" s="2"/>
      <c r="C5" s="2"/>
      <c r="D5" s="3"/>
      <c r="E5" s="4">
        <v>1</v>
      </c>
      <c r="F5" s="4">
        <f>Прайс!D2</f>
        <v>6000</v>
      </c>
      <c r="G5" s="4">
        <f t="shared" si="0"/>
        <v>6000</v>
      </c>
    </row>
    <row r="6" spans="1:7" ht="15">
      <c r="A6" s="1" t="s">
        <v>5</v>
      </c>
      <c r="B6" s="2"/>
      <c r="C6" s="2"/>
      <c r="D6" s="3"/>
      <c r="E6" s="4">
        <v>1</v>
      </c>
      <c r="F6" s="4">
        <f>Прайс!E8</f>
        <v>6000</v>
      </c>
      <c r="G6" s="4">
        <f t="shared" si="0"/>
        <v>6000</v>
      </c>
    </row>
    <row r="7" spans="1:7" ht="15">
      <c r="A7" s="1" t="s">
        <v>138</v>
      </c>
      <c r="B7" s="2"/>
      <c r="C7" s="2"/>
      <c r="D7" s="3"/>
      <c r="E7" s="4">
        <v>1</v>
      </c>
      <c r="F7" s="4">
        <f>Прайс!I4</f>
        <v>8500</v>
      </c>
      <c r="G7" s="4">
        <f t="shared" si="0"/>
        <v>8500</v>
      </c>
    </row>
    <row r="8" spans="1:7" ht="15">
      <c r="A8" s="5" t="s">
        <v>7</v>
      </c>
      <c r="B8" s="6"/>
      <c r="C8" s="7" t="s">
        <v>35</v>
      </c>
      <c r="D8" s="7" t="s">
        <v>40</v>
      </c>
      <c r="E8" s="4"/>
      <c r="F8" s="4"/>
      <c r="G8" s="14">
        <f>SUM(G2:G7)</f>
        <v>145100</v>
      </c>
    </row>
    <row r="9" spans="1:7" ht="15">
      <c r="A9" s="17" t="s">
        <v>8</v>
      </c>
      <c r="B9" s="18"/>
      <c r="C9" s="8">
        <v>8</v>
      </c>
      <c r="D9" s="29">
        <v>1</v>
      </c>
      <c r="E9" s="19">
        <f>C9*D9</f>
        <v>8</v>
      </c>
      <c r="F9" s="19">
        <f>Прайс!H2</f>
        <v>600</v>
      </c>
      <c r="G9" s="19">
        <f aca="true" t="shared" si="1" ref="G9:G34">E9*F9</f>
        <v>4800</v>
      </c>
    </row>
    <row r="10" spans="1:7" ht="15">
      <c r="A10" s="17" t="s">
        <v>9</v>
      </c>
      <c r="B10" s="18"/>
      <c r="C10" s="8">
        <v>17</v>
      </c>
      <c r="D10" s="29">
        <v>1</v>
      </c>
      <c r="E10" s="19">
        <f>C10*D10</f>
        <v>17</v>
      </c>
      <c r="F10" s="19">
        <f>Прайс!I2</f>
        <v>1100</v>
      </c>
      <c r="G10" s="19">
        <f t="shared" si="1"/>
        <v>18700</v>
      </c>
    </row>
    <row r="11" spans="1:7" ht="15">
      <c r="A11" s="17" t="s">
        <v>10</v>
      </c>
      <c r="B11" s="18"/>
      <c r="C11" s="8">
        <v>3</v>
      </c>
      <c r="D11" s="29">
        <v>1</v>
      </c>
      <c r="E11" s="19">
        <f>C11*D11</f>
        <v>3</v>
      </c>
      <c r="F11" s="19">
        <f>Прайс!I2</f>
        <v>1100</v>
      </c>
      <c r="G11" s="19">
        <f t="shared" si="1"/>
        <v>3300</v>
      </c>
    </row>
    <row r="12" spans="1:7" ht="15">
      <c r="A12" s="17" t="s">
        <v>11</v>
      </c>
      <c r="B12" s="18"/>
      <c r="C12" s="8">
        <v>3</v>
      </c>
      <c r="D12" s="29">
        <v>1</v>
      </c>
      <c r="E12" s="19">
        <f>C12*D12</f>
        <v>3</v>
      </c>
      <c r="F12" s="19">
        <f>Прайс!C8</f>
        <v>1300</v>
      </c>
      <c r="G12" s="19">
        <f t="shared" si="1"/>
        <v>3900</v>
      </c>
    </row>
    <row r="13" spans="1:7" ht="15">
      <c r="A13" s="17" t="s">
        <v>12</v>
      </c>
      <c r="B13" s="18"/>
      <c r="C13" s="27"/>
      <c r="D13" s="50">
        <v>1</v>
      </c>
      <c r="E13" s="40">
        <v>2</v>
      </c>
      <c r="F13" s="19">
        <f>Прайс!G8</f>
        <v>7000</v>
      </c>
      <c r="G13" s="19">
        <f>D13*E13*F13</f>
        <v>14000</v>
      </c>
    </row>
    <row r="14" spans="1:7" ht="15">
      <c r="A14" s="15" t="s">
        <v>13</v>
      </c>
      <c r="B14" s="16"/>
      <c r="C14" s="27"/>
      <c r="D14" s="41"/>
      <c r="E14" s="7">
        <v>1</v>
      </c>
      <c r="F14" s="13">
        <f>Прайс!H8</f>
        <v>6500</v>
      </c>
      <c r="G14" s="13">
        <f t="shared" si="1"/>
        <v>6500</v>
      </c>
    </row>
    <row r="15" spans="1:7" ht="15">
      <c r="A15" s="17" t="s">
        <v>14</v>
      </c>
      <c r="B15" s="18"/>
      <c r="C15" s="8">
        <v>13</v>
      </c>
      <c r="D15" s="29">
        <v>1</v>
      </c>
      <c r="E15" s="4">
        <v>13</v>
      </c>
      <c r="F15" s="19">
        <f>Прайс!A10</f>
        <v>700</v>
      </c>
      <c r="G15" s="19">
        <f>E15*F15*D15</f>
        <v>9100</v>
      </c>
    </row>
    <row r="16" spans="1:7" ht="15">
      <c r="A16" s="1" t="s">
        <v>15</v>
      </c>
      <c r="B16" s="2"/>
      <c r="C16" s="8">
        <v>2.3</v>
      </c>
      <c r="D16" s="29">
        <v>1</v>
      </c>
      <c r="E16" s="4">
        <f>C16*D16</f>
        <v>2.3</v>
      </c>
      <c r="F16" s="4">
        <f>Прайс!I2</f>
        <v>1100</v>
      </c>
      <c r="G16" s="8">
        <f t="shared" si="1"/>
        <v>2530</v>
      </c>
    </row>
    <row r="17" spans="1:7" ht="15">
      <c r="A17" s="1" t="s">
        <v>16</v>
      </c>
      <c r="B17" s="2"/>
      <c r="C17" s="8">
        <v>2.3</v>
      </c>
      <c r="D17" s="29">
        <v>1</v>
      </c>
      <c r="E17" s="4">
        <f>C17*D17</f>
        <v>2.3</v>
      </c>
      <c r="F17" s="4">
        <f>Прайс!A4</f>
        <v>900</v>
      </c>
      <c r="G17" s="8">
        <f t="shared" si="1"/>
        <v>2070</v>
      </c>
    </row>
    <row r="18" spans="1:7" ht="15">
      <c r="A18" s="17" t="s">
        <v>17</v>
      </c>
      <c r="B18" s="18"/>
      <c r="C18" s="27"/>
      <c r="D18" s="41"/>
      <c r="E18" s="7">
        <v>1</v>
      </c>
      <c r="F18" s="19">
        <f>Прайс!B10</f>
        <v>1200</v>
      </c>
      <c r="G18" s="19">
        <f t="shared" si="1"/>
        <v>1200</v>
      </c>
    </row>
    <row r="19" spans="1:7" ht="15">
      <c r="A19" s="1" t="s">
        <v>18</v>
      </c>
      <c r="B19" s="2"/>
      <c r="C19" s="27"/>
      <c r="D19" s="41"/>
      <c r="E19" s="7">
        <v>0</v>
      </c>
      <c r="F19" s="4">
        <f>Прайс!C10</f>
        <v>9000</v>
      </c>
      <c r="G19" s="8">
        <f t="shared" si="1"/>
        <v>0</v>
      </c>
    </row>
    <row r="20" spans="1:7" ht="15">
      <c r="A20" s="1" t="s">
        <v>19</v>
      </c>
      <c r="B20" s="2"/>
      <c r="C20" s="27"/>
      <c r="D20" s="41"/>
      <c r="E20" s="7">
        <v>1</v>
      </c>
      <c r="F20" s="4">
        <f>Прайс!D10</f>
        <v>13000</v>
      </c>
      <c r="G20" s="8">
        <f t="shared" si="1"/>
        <v>13000</v>
      </c>
    </row>
    <row r="21" spans="1:12" ht="15">
      <c r="A21" s="17" t="s">
        <v>20</v>
      </c>
      <c r="B21" s="18"/>
      <c r="C21" s="27"/>
      <c r="D21" s="41"/>
      <c r="E21" s="7">
        <v>1</v>
      </c>
      <c r="F21" s="19">
        <f>Прайс!E10</f>
        <v>3500</v>
      </c>
      <c r="G21" s="19">
        <f t="shared" si="1"/>
        <v>3500</v>
      </c>
      <c r="I21" s="4" t="s">
        <v>60</v>
      </c>
      <c r="J21" s="4" t="s">
        <v>61</v>
      </c>
      <c r="K21" s="4" t="s">
        <v>62</v>
      </c>
      <c r="L21" s="8" t="s">
        <v>63</v>
      </c>
    </row>
    <row r="22" spans="1:12" ht="15">
      <c r="A22" s="1" t="s">
        <v>21</v>
      </c>
      <c r="B22" s="2"/>
      <c r="C22" s="8">
        <v>22</v>
      </c>
      <c r="D22" s="29">
        <v>1</v>
      </c>
      <c r="E22" s="4">
        <f>C22*D22</f>
        <v>22</v>
      </c>
      <c r="F22" s="4">
        <f>Прайс!I2</f>
        <v>1100</v>
      </c>
      <c r="G22" s="8">
        <f t="shared" si="1"/>
        <v>24200</v>
      </c>
      <c r="H22" t="s">
        <v>58</v>
      </c>
      <c r="I22" s="4">
        <v>168316</v>
      </c>
      <c r="J22" s="4">
        <v>299883</v>
      </c>
      <c r="K22" s="4">
        <v>412577</v>
      </c>
      <c r="L22" s="4">
        <v>478070</v>
      </c>
    </row>
    <row r="23" spans="1:12" ht="15">
      <c r="A23" s="1" t="s">
        <v>22</v>
      </c>
      <c r="B23" s="2"/>
      <c r="C23" s="8">
        <v>6.6</v>
      </c>
      <c r="D23" s="29">
        <v>1</v>
      </c>
      <c r="E23" s="4">
        <f>C23*D23</f>
        <v>6.6</v>
      </c>
      <c r="F23" s="4">
        <f>Прайс!I2</f>
        <v>1100</v>
      </c>
      <c r="G23" s="8">
        <f t="shared" si="1"/>
        <v>7260</v>
      </c>
      <c r="H23" t="s">
        <v>59</v>
      </c>
      <c r="I23" s="13">
        <v>153806</v>
      </c>
      <c r="J23" s="4">
        <v>274031</v>
      </c>
      <c r="K23" s="4">
        <v>377010</v>
      </c>
      <c r="L23" s="4">
        <v>436857</v>
      </c>
    </row>
    <row r="24" spans="1:7" ht="15">
      <c r="A24" s="1" t="s">
        <v>39</v>
      </c>
      <c r="B24" s="2"/>
      <c r="C24" s="8">
        <v>7</v>
      </c>
      <c r="D24" s="29">
        <v>1</v>
      </c>
      <c r="E24" s="4">
        <f>C24*D24</f>
        <v>7</v>
      </c>
      <c r="F24" s="4">
        <f>Прайс!A4</f>
        <v>900</v>
      </c>
      <c r="G24" s="8">
        <f t="shared" si="1"/>
        <v>6300</v>
      </c>
    </row>
    <row r="25" spans="1:7" ht="15">
      <c r="A25" s="17" t="s">
        <v>23</v>
      </c>
      <c r="B25" s="18"/>
      <c r="C25" s="27"/>
      <c r="D25" s="41"/>
      <c r="E25" s="7">
        <v>1</v>
      </c>
      <c r="F25" s="19">
        <f>Прайс!B8</f>
        <v>25000</v>
      </c>
      <c r="G25" s="19">
        <f t="shared" si="1"/>
        <v>25000</v>
      </c>
    </row>
    <row r="26" spans="1:7" ht="15">
      <c r="A26" s="17" t="s">
        <v>24</v>
      </c>
      <c r="B26" s="18"/>
      <c r="C26" s="27"/>
      <c r="D26" s="41"/>
      <c r="E26" s="7">
        <v>1</v>
      </c>
      <c r="F26" s="19">
        <f>Прайс!F10</f>
        <v>6000</v>
      </c>
      <c r="G26" s="19">
        <f t="shared" si="1"/>
        <v>6000</v>
      </c>
    </row>
    <row r="27" spans="1:7" ht="15">
      <c r="A27" s="17" t="s">
        <v>25</v>
      </c>
      <c r="B27" s="18"/>
      <c r="C27" s="27"/>
      <c r="D27" s="41"/>
      <c r="E27" s="7">
        <v>8</v>
      </c>
      <c r="F27" s="19">
        <f>Прайс!B4</f>
        <v>1200</v>
      </c>
      <c r="G27" s="19">
        <f t="shared" si="1"/>
        <v>9600</v>
      </c>
    </row>
    <row r="28" spans="1:7" ht="15">
      <c r="A28" s="17" t="s">
        <v>26</v>
      </c>
      <c r="B28" s="18"/>
      <c r="C28" s="8">
        <v>15</v>
      </c>
      <c r="D28" s="29">
        <v>0</v>
      </c>
      <c r="E28" s="19">
        <v>15</v>
      </c>
      <c r="F28" s="19">
        <f>Прайс!C4</f>
        <v>800</v>
      </c>
      <c r="G28" s="19">
        <f>D28*E28*F28</f>
        <v>0</v>
      </c>
    </row>
    <row r="29" spans="1:7" ht="15">
      <c r="A29" s="1" t="s">
        <v>27</v>
      </c>
      <c r="B29" s="2"/>
      <c r="C29" s="8">
        <v>15</v>
      </c>
      <c r="D29" s="29">
        <v>1</v>
      </c>
      <c r="E29" s="19">
        <f>C29*D29</f>
        <v>15</v>
      </c>
      <c r="F29" s="4">
        <f>Прайс!D4</f>
        <v>1050</v>
      </c>
      <c r="G29" s="8">
        <f t="shared" si="1"/>
        <v>15750</v>
      </c>
    </row>
    <row r="30" spans="1:7" ht="15">
      <c r="A30" s="1" t="s">
        <v>126</v>
      </c>
      <c r="B30" s="2"/>
      <c r="C30" s="8">
        <v>2</v>
      </c>
      <c r="D30" s="29">
        <v>1</v>
      </c>
      <c r="E30" s="19">
        <v>2</v>
      </c>
      <c r="F30" s="4">
        <f>Прайс!E6</f>
        <v>1200</v>
      </c>
      <c r="G30" s="8">
        <f>D30*E30*F30</f>
        <v>2400</v>
      </c>
    </row>
    <row r="31" spans="1:7" ht="15">
      <c r="A31" s="1" t="s">
        <v>125</v>
      </c>
      <c r="B31" s="2"/>
      <c r="C31" s="8">
        <v>2</v>
      </c>
      <c r="D31" s="29">
        <v>1</v>
      </c>
      <c r="E31" s="19">
        <v>2</v>
      </c>
      <c r="F31" s="4">
        <f>Прайс!E4</f>
        <v>2300</v>
      </c>
      <c r="G31" s="8">
        <f>D31*E31*F31</f>
        <v>4600</v>
      </c>
    </row>
    <row r="32" spans="1:7" ht="15">
      <c r="A32" s="1" t="s">
        <v>28</v>
      </c>
      <c r="B32" s="2"/>
      <c r="C32" s="8">
        <v>36</v>
      </c>
      <c r="D32" s="29">
        <v>0</v>
      </c>
      <c r="E32" s="19">
        <v>36</v>
      </c>
      <c r="F32" s="4">
        <f>Прайс!F4</f>
        <v>1200</v>
      </c>
      <c r="G32" s="8">
        <f>D32*E32*F32</f>
        <v>0</v>
      </c>
    </row>
    <row r="33" spans="1:8" ht="15">
      <c r="A33" s="1" t="s">
        <v>29</v>
      </c>
      <c r="B33" s="2"/>
      <c r="C33" s="8">
        <v>36</v>
      </c>
      <c r="D33" s="29">
        <v>1</v>
      </c>
      <c r="E33" s="19">
        <f>C33*D33</f>
        <v>36</v>
      </c>
      <c r="F33" s="4">
        <f>Прайс!G4</f>
        <v>1300</v>
      </c>
      <c r="G33" s="8">
        <f t="shared" si="1"/>
        <v>46800</v>
      </c>
      <c r="H33" s="20"/>
    </row>
    <row r="34" spans="1:7" ht="15">
      <c r="A34" s="17" t="s">
        <v>30</v>
      </c>
      <c r="B34" s="18"/>
      <c r="C34" s="27"/>
      <c r="D34" s="41"/>
      <c r="E34" s="7">
        <v>1</v>
      </c>
      <c r="F34" s="19">
        <f>Прайс!B6</f>
        <v>7500</v>
      </c>
      <c r="G34" s="19">
        <f t="shared" si="1"/>
        <v>7500</v>
      </c>
    </row>
    <row r="35" spans="1:7" ht="15">
      <c r="A35" s="1" t="s">
        <v>31</v>
      </c>
      <c r="B35" s="2"/>
      <c r="C35" s="8">
        <v>10</v>
      </c>
      <c r="D35" s="29">
        <v>0</v>
      </c>
      <c r="E35" s="4">
        <v>10</v>
      </c>
      <c r="F35" s="4">
        <f>Прайс!C6</f>
        <v>8000</v>
      </c>
      <c r="G35" s="8">
        <f>D35*E35*F35</f>
        <v>0</v>
      </c>
    </row>
    <row r="36" spans="1:7" ht="15">
      <c r="A36" s="1" t="s">
        <v>32</v>
      </c>
      <c r="B36" s="2"/>
      <c r="C36" s="28">
        <v>10</v>
      </c>
      <c r="D36" s="29">
        <v>0</v>
      </c>
      <c r="E36" s="4">
        <v>10</v>
      </c>
      <c r="F36" s="4">
        <f>Прайс!D6</f>
        <v>12000</v>
      </c>
      <c r="G36" s="8">
        <f>D36*E36*F36</f>
        <v>0</v>
      </c>
    </row>
    <row r="37" spans="1:7" ht="15">
      <c r="A37" s="1" t="s">
        <v>33</v>
      </c>
      <c r="B37" s="2"/>
      <c r="C37" s="2"/>
      <c r="D37" s="26">
        <v>0</v>
      </c>
      <c r="E37" s="4"/>
      <c r="F37" s="4">
        <f>Прайс!H4</f>
        <v>5000</v>
      </c>
      <c r="G37" s="8">
        <f>D37*F37</f>
        <v>0</v>
      </c>
    </row>
    <row r="38" spans="1:7" ht="15">
      <c r="A38" s="1" t="s">
        <v>34</v>
      </c>
      <c r="B38" s="2"/>
      <c r="C38" s="22"/>
      <c r="D38" s="3"/>
      <c r="E38" s="4"/>
      <c r="F38" s="4"/>
      <c r="G38" s="8">
        <f>SUM(G9:G37)</f>
        <v>238010</v>
      </c>
    </row>
    <row r="39" spans="1:7" ht="15">
      <c r="A39" s="1" t="s">
        <v>36</v>
      </c>
      <c r="B39" s="2"/>
      <c r="C39" s="2"/>
      <c r="D39" s="38">
        <v>1</v>
      </c>
      <c r="E39" s="4">
        <v>12.5</v>
      </c>
      <c r="F39" s="42">
        <v>0.2</v>
      </c>
      <c r="G39" s="8">
        <f>(G8*0.2)*D39</f>
        <v>29020</v>
      </c>
    </row>
    <row r="40" spans="1:7" ht="15">
      <c r="A40" s="1" t="s">
        <v>37</v>
      </c>
      <c r="B40" s="2"/>
      <c r="C40" s="2"/>
      <c r="D40" s="3"/>
      <c r="E40" s="4"/>
      <c r="F40" s="4"/>
      <c r="G40" s="19">
        <f>G39+G38+G8</f>
        <v>412130</v>
      </c>
    </row>
    <row r="41" spans="1:7" ht="15">
      <c r="A41" s="1" t="s">
        <v>57</v>
      </c>
      <c r="B41" s="2"/>
      <c r="C41" s="2"/>
      <c r="D41" s="53">
        <v>1</v>
      </c>
      <c r="E41" s="7">
        <v>0.16</v>
      </c>
      <c r="F41" s="4"/>
      <c r="G41" s="4">
        <f>G40*E41*D41</f>
        <v>65940.8</v>
      </c>
    </row>
    <row r="42" spans="1:7" ht="15">
      <c r="A42" s="35" t="s">
        <v>51</v>
      </c>
      <c r="B42" s="4" t="s">
        <v>131</v>
      </c>
      <c r="C42" s="24"/>
      <c r="D42" s="38">
        <v>0</v>
      </c>
      <c r="E42" s="7">
        <v>0.06</v>
      </c>
      <c r="F42" t="s">
        <v>38</v>
      </c>
      <c r="G42" s="14">
        <f>G40+G41+E43</f>
        <v>478070.8</v>
      </c>
    </row>
    <row r="43" spans="1:7" ht="15">
      <c r="A43" s="1" t="s">
        <v>52</v>
      </c>
      <c r="B43" s="2"/>
      <c r="C43" s="2"/>
      <c r="D43" s="2"/>
      <c r="E43" s="56">
        <f>G40*D42*E42</f>
        <v>0</v>
      </c>
      <c r="F43" s="36">
        <f>G8*E41*D41</f>
        <v>23216</v>
      </c>
      <c r="G43" s="38">
        <f>G8+F43+E43</f>
        <v>168316</v>
      </c>
    </row>
    <row r="44" spans="1:7" ht="15">
      <c r="A44" s="1" t="s">
        <v>53</v>
      </c>
      <c r="B44" s="2"/>
      <c r="C44" s="2"/>
      <c r="D44" s="2"/>
      <c r="E44" s="2"/>
      <c r="F44" s="2"/>
      <c r="G44" s="38">
        <f>(G42-G43)*0.7</f>
        <v>216828.36</v>
      </c>
    </row>
    <row r="45" spans="1:7" ht="15">
      <c r="A45" s="1" t="s">
        <v>54</v>
      </c>
      <c r="B45" s="2"/>
      <c r="C45" s="2"/>
      <c r="D45" s="2"/>
      <c r="E45" s="2"/>
      <c r="F45" s="2"/>
      <c r="G45" s="38">
        <f>(G42-G43)*0.3</f>
        <v>92926.43999999999</v>
      </c>
    </row>
    <row r="46" spans="1:7" ht="15">
      <c r="A46" s="1"/>
      <c r="B46" s="2"/>
      <c r="C46" s="2"/>
      <c r="D46" s="2"/>
      <c r="E46" s="2"/>
      <c r="F46" s="2"/>
      <c r="G46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3.7109375" style="0" customWidth="1"/>
    <col min="2" max="2" width="12.8515625" style="0" customWidth="1"/>
    <col min="3" max="3" width="13.57421875" style="0" customWidth="1"/>
    <col min="4" max="4" width="15.421875" style="0" customWidth="1"/>
    <col min="5" max="5" width="14.8515625" style="0" customWidth="1"/>
    <col min="6" max="6" width="9.00390625" style="0" customWidth="1"/>
  </cols>
  <sheetData>
    <row r="1" spans="1:9" ht="15">
      <c r="A1" s="49" t="s">
        <v>77</v>
      </c>
      <c r="B1" s="49" t="s">
        <v>78</v>
      </c>
      <c r="C1" s="49" t="s">
        <v>79</v>
      </c>
      <c r="D1" s="49" t="s">
        <v>80</v>
      </c>
      <c r="E1" s="49" t="s">
        <v>81</v>
      </c>
      <c r="F1" s="49" t="s">
        <v>82</v>
      </c>
      <c r="G1" s="49" t="s">
        <v>83</v>
      </c>
      <c r="H1" s="49" t="s">
        <v>84</v>
      </c>
      <c r="I1" s="49" t="s">
        <v>85</v>
      </c>
    </row>
    <row r="2" spans="2:9" ht="15">
      <c r="B2">
        <v>4750</v>
      </c>
      <c r="C2">
        <v>6500</v>
      </c>
      <c r="D2">
        <v>6000</v>
      </c>
      <c r="E2">
        <v>12000</v>
      </c>
      <c r="F2">
        <v>9500</v>
      </c>
      <c r="G2">
        <v>9500</v>
      </c>
      <c r="H2">
        <v>600</v>
      </c>
      <c r="I2">
        <v>1100</v>
      </c>
    </row>
    <row r="3" spans="1:9" ht="15">
      <c r="A3" s="49" t="s">
        <v>86</v>
      </c>
      <c r="B3" s="49" t="s">
        <v>87</v>
      </c>
      <c r="C3" s="49" t="s">
        <v>88</v>
      </c>
      <c r="D3" s="49" t="s">
        <v>89</v>
      </c>
      <c r="E3" s="49" t="s">
        <v>90</v>
      </c>
      <c r="F3" s="49" t="s">
        <v>91</v>
      </c>
      <c r="G3" s="49" t="s">
        <v>92</v>
      </c>
      <c r="H3" s="49" t="s">
        <v>93</v>
      </c>
      <c r="I3" s="49" t="s">
        <v>94</v>
      </c>
    </row>
    <row r="4" spans="1:9" ht="15">
      <c r="A4">
        <v>900</v>
      </c>
      <c r="B4">
        <v>1200</v>
      </c>
      <c r="C4">
        <v>800</v>
      </c>
      <c r="D4">
        <v>1050</v>
      </c>
      <c r="E4">
        <v>2300</v>
      </c>
      <c r="F4">
        <v>1200</v>
      </c>
      <c r="G4">
        <v>1300</v>
      </c>
      <c r="H4">
        <v>5000</v>
      </c>
      <c r="I4">
        <v>8500</v>
      </c>
    </row>
    <row r="5" spans="1:8" ht="15">
      <c r="A5" s="49" t="s">
        <v>95</v>
      </c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H5" s="49" t="s">
        <v>102</v>
      </c>
    </row>
    <row r="6" spans="1:8" ht="15">
      <c r="A6">
        <v>12000</v>
      </c>
      <c r="B6">
        <v>7500</v>
      </c>
      <c r="C6">
        <v>8000</v>
      </c>
      <c r="D6">
        <v>12000</v>
      </c>
      <c r="E6">
        <v>1200</v>
      </c>
      <c r="F6">
        <v>6500</v>
      </c>
      <c r="G6">
        <v>1600</v>
      </c>
      <c r="H6">
        <v>2000</v>
      </c>
    </row>
    <row r="7" spans="1:8" ht="15">
      <c r="A7" s="49" t="s">
        <v>103</v>
      </c>
      <c r="B7" s="49" t="s">
        <v>105</v>
      </c>
      <c r="C7" s="49" t="s">
        <v>106</v>
      </c>
      <c r="D7" s="49" t="s">
        <v>108</v>
      </c>
      <c r="E7" s="49" t="s">
        <v>109</v>
      </c>
      <c r="F7" s="49" t="s">
        <v>110</v>
      </c>
      <c r="G7" s="49" t="s">
        <v>111</v>
      </c>
      <c r="H7" s="49" t="s">
        <v>112</v>
      </c>
    </row>
    <row r="8" spans="1:8" ht="15">
      <c r="A8">
        <v>5750</v>
      </c>
      <c r="B8">
        <v>25000</v>
      </c>
      <c r="C8">
        <v>1300</v>
      </c>
      <c r="D8">
        <v>1800</v>
      </c>
      <c r="E8">
        <v>6000</v>
      </c>
      <c r="F8">
        <v>5500</v>
      </c>
      <c r="G8">
        <v>7000</v>
      </c>
      <c r="H8">
        <v>6500</v>
      </c>
    </row>
    <row r="9" spans="1:7" ht="15">
      <c r="A9" s="49" t="s">
        <v>113</v>
      </c>
      <c r="B9" s="49" t="s">
        <v>114</v>
      </c>
      <c r="C9" s="49" t="s">
        <v>115</v>
      </c>
      <c r="D9" s="49" t="s">
        <v>116</v>
      </c>
      <c r="E9" s="49" t="s">
        <v>118</v>
      </c>
      <c r="F9" s="49" t="s">
        <v>119</v>
      </c>
      <c r="G9" s="49" t="s">
        <v>122</v>
      </c>
    </row>
    <row r="10" spans="1:7" ht="15">
      <c r="A10">
        <v>700</v>
      </c>
      <c r="B10">
        <v>1200</v>
      </c>
      <c r="C10">
        <v>9000</v>
      </c>
      <c r="D10">
        <v>13000</v>
      </c>
      <c r="E10">
        <v>3500</v>
      </c>
      <c r="F10">
        <v>6000</v>
      </c>
      <c r="G10"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10.140625" style="0" customWidth="1"/>
    <col min="3" max="3" width="17.00390625" style="0" customWidth="1"/>
    <col min="4" max="4" width="14.8515625" style="0" customWidth="1"/>
  </cols>
  <sheetData>
    <row r="1" ht="15">
      <c r="A1" t="s">
        <v>130</v>
      </c>
    </row>
    <row r="2" spans="1:4" ht="15">
      <c r="A2" s="4" t="s">
        <v>60</v>
      </c>
      <c r="B2" s="4" t="s">
        <v>61</v>
      </c>
      <c r="C2" s="4" t="s">
        <v>62</v>
      </c>
      <c r="D2" s="8" t="s">
        <v>63</v>
      </c>
    </row>
    <row r="3" spans="1:4" ht="15">
      <c r="A3" s="4">
        <v>128876</v>
      </c>
      <c r="B3" s="4">
        <v>235213</v>
      </c>
      <c r="C3" s="4">
        <v>331667</v>
      </c>
      <c r="D3" s="4">
        <v>388043</v>
      </c>
    </row>
    <row r="4" spans="1:4" ht="15">
      <c r="A4" s="13">
        <v>117766</v>
      </c>
      <c r="B4" s="4">
        <v>214936</v>
      </c>
      <c r="C4" s="4">
        <v>306520</v>
      </c>
      <c r="D4" s="4">
        <v>340811</v>
      </c>
    </row>
    <row r="5" ht="15">
      <c r="A5" t="s">
        <v>135</v>
      </c>
    </row>
    <row r="6" spans="1:4" ht="15">
      <c r="A6" s="4" t="s">
        <v>60</v>
      </c>
      <c r="B6" s="4" t="s">
        <v>61</v>
      </c>
      <c r="C6" s="4" t="s">
        <v>62</v>
      </c>
      <c r="D6" s="8" t="s">
        <v>63</v>
      </c>
    </row>
    <row r="7" spans="1:4" ht="15">
      <c r="A7" s="4">
        <v>181366</v>
      </c>
      <c r="B7" s="4">
        <v>319081</v>
      </c>
      <c r="C7" s="4">
        <v>434756</v>
      </c>
      <c r="D7" s="4">
        <v>473616</v>
      </c>
    </row>
    <row r="8" spans="1:4" ht="15">
      <c r="A8" s="13">
        <v>165731</v>
      </c>
      <c r="B8" s="4">
        <v>291574</v>
      </c>
      <c r="C8" s="4">
        <v>397277</v>
      </c>
      <c r="D8" s="4">
        <v>432787</v>
      </c>
    </row>
    <row r="9" ht="15">
      <c r="A9" t="s">
        <v>134</v>
      </c>
    </row>
    <row r="10" spans="1:4" ht="15">
      <c r="A10" s="4" t="s">
        <v>60</v>
      </c>
      <c r="B10" s="4" t="s">
        <v>61</v>
      </c>
      <c r="C10" s="4" t="s">
        <v>62</v>
      </c>
      <c r="D10" s="8" t="s">
        <v>63</v>
      </c>
    </row>
    <row r="11" spans="1:4" ht="15">
      <c r="A11" s="4">
        <v>223126</v>
      </c>
      <c r="B11" s="4">
        <v>379111</v>
      </c>
      <c r="C11" s="4">
        <v>520921</v>
      </c>
      <c r="D11" s="4">
        <v>598641</v>
      </c>
    </row>
    <row r="12" spans="1:4" ht="15">
      <c r="A12" s="13">
        <v>203891</v>
      </c>
      <c r="B12" s="4">
        <v>346429</v>
      </c>
      <c r="C12" s="4">
        <v>476014</v>
      </c>
      <c r="D12" s="4">
        <v>547034</v>
      </c>
    </row>
    <row r="13" ht="15">
      <c r="A13" t="s">
        <v>137</v>
      </c>
    </row>
    <row r="14" spans="1:4" ht="15">
      <c r="A14" s="4" t="s">
        <v>60</v>
      </c>
      <c r="B14" s="4" t="s">
        <v>61</v>
      </c>
      <c r="C14" s="4" t="s">
        <v>62</v>
      </c>
      <c r="D14" s="8" t="s">
        <v>63</v>
      </c>
    </row>
    <row r="15" spans="1:4" ht="15">
      <c r="A15" s="4">
        <v>370446</v>
      </c>
      <c r="B15" s="4">
        <v>616100</v>
      </c>
      <c r="C15" s="4">
        <v>832207</v>
      </c>
      <c r="D15" s="4">
        <v>994723</v>
      </c>
    </row>
    <row r="16" spans="1:4" ht="15">
      <c r="A16" s="13">
        <v>338511</v>
      </c>
      <c r="B16" s="4">
        <v>562100</v>
      </c>
      <c r="C16" s="4">
        <v>760465</v>
      </c>
      <c r="D16" s="4">
        <v>908971</v>
      </c>
    </row>
    <row r="17" ht="15">
      <c r="A17" t="s">
        <v>139</v>
      </c>
    </row>
    <row r="18" spans="1:4" ht="15">
      <c r="A18" s="4" t="s">
        <v>60</v>
      </c>
      <c r="B18" s="4" t="s">
        <v>61</v>
      </c>
      <c r="C18" s="4" t="s">
        <v>62</v>
      </c>
      <c r="D18" s="8" t="s">
        <v>63</v>
      </c>
    </row>
    <row r="19" spans="1:4" ht="15">
      <c r="A19" s="4">
        <v>168316</v>
      </c>
      <c r="B19" s="4">
        <v>299883</v>
      </c>
      <c r="C19" s="4">
        <v>412577</v>
      </c>
      <c r="D19" s="4">
        <v>478070</v>
      </c>
    </row>
    <row r="20" spans="1:4" ht="15">
      <c r="A20" s="13">
        <v>153806</v>
      </c>
      <c r="B20" s="4">
        <v>274031</v>
      </c>
      <c r="C20" s="4">
        <v>377010</v>
      </c>
      <c r="D20" s="4">
        <v>436857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</dc:creator>
  <cp:keywords/>
  <dc:description/>
  <cp:lastModifiedBy>Георгий</cp:lastModifiedBy>
  <cp:lastPrinted>2017-11-24T09:49:10Z</cp:lastPrinted>
  <dcterms:created xsi:type="dcterms:W3CDTF">2017-01-17T09:20:06Z</dcterms:created>
  <dcterms:modified xsi:type="dcterms:W3CDTF">2022-02-18T18:23:35Z</dcterms:modified>
  <cp:category/>
  <cp:version/>
  <cp:contentType/>
  <cp:contentStatus/>
</cp:coreProperties>
</file>